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ivotTables/pivotTable1.xml" ContentType="application/vnd.openxmlformats-officedocument.spreadsheetml.pivot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21" documentId="8_{EB412138-60D7-40D9-9633-80CC6EF2EB4D}" xr6:coauthVersionLast="46" xr6:coauthVersionMax="46" xr10:uidLastSave="{93355E24-4E63-4AE3-B5E4-4C0EF11EE77C}"/>
  <bookViews>
    <workbookView xWindow="-120" yWindow="-120" windowWidth="29040" windowHeight="15840" tabRatio="723" xr2:uid="{F033C020-A42B-481E-A35E-18A751ADDE6E}"/>
  </bookViews>
  <sheets>
    <sheet name="Timecard" sheetId="1" r:id="rId1"/>
    <sheet name="Meetings" sheetId="13" r:id="rId2"/>
    <sheet name="Tasks &gt; All" sheetId="11" r:id="rId3"/>
    <sheet name="Tasks &gt; Daily Recurring" sheetId="14" r:id="rId4"/>
    <sheet name="Goals" sheetId="25" r:id="rId5"/>
    <sheet name="Time Off &gt; Summary" sheetId="10" r:id="rId6"/>
    <sheet name="Time Off &gt; Data" sheetId="5" r:id="rId7"/>
    <sheet name="Holidays" sheetId="4" r:id="rId8"/>
    <sheet name="Workbook Reference Fields" sheetId="8" r:id="rId9"/>
  </sheets>
  <definedNames>
    <definedName name="_xlnm._FilterDatabase" localSheetId="7" hidden="1">Holidays!$A$1:$E$240</definedName>
    <definedName name="_xlnm._FilterDatabase" localSheetId="1" hidden="1">Meetings!$A$1:$J$40</definedName>
    <definedName name="_xlnm._FilterDatabase" localSheetId="2" hidden="1">'Tasks &gt; All'!$A$1:$R$1</definedName>
    <definedName name="_xlnm._FilterDatabase" localSheetId="3" hidden="1">'Tasks &gt; Daily Recurring'!$A$1:$J$9</definedName>
    <definedName name="_xlnm._FilterDatabase" localSheetId="0" hidden="1">Timecard!$A$4:$AR$369</definedName>
    <definedName name="_xlnm._FilterDatabase" localSheetId="8" hidden="1">'Workbook Reference Fields'!$F$1:$F$9</definedName>
  </definedNames>
  <calcPr calcId="191028"/>
  <pivotCaches>
    <pivotCache cacheId="0"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8" i="5" l="1"/>
  <c r="N19" i="5"/>
  <c r="J18" i="5"/>
  <c r="J19" i="5"/>
  <c r="F18" i="5"/>
  <c r="F19" i="5"/>
  <c r="B19" i="5"/>
  <c r="B5" i="5"/>
  <c r="N7" i="5"/>
  <c r="J7" i="5"/>
  <c r="F7" i="5"/>
  <c r="N22" i="5"/>
  <c r="J22" i="5"/>
  <c r="F22" i="5"/>
  <c r="B22" i="5"/>
  <c r="N23" i="5"/>
  <c r="J23" i="5"/>
  <c r="F23" i="5"/>
  <c r="B23" i="5"/>
  <c r="N8" i="5"/>
  <c r="J8" i="5"/>
  <c r="F8" i="5"/>
  <c r="B8" i="5"/>
  <c r="B10" i="5"/>
  <c r="B7" i="5"/>
  <c r="C2" i="13"/>
  <c r="C3" i="13"/>
  <c r="C4" i="13"/>
  <c r="C5" i="13"/>
  <c r="C6" i="13"/>
  <c r="C7" i="13"/>
  <c r="C8" i="13"/>
  <c r="C9" i="13"/>
  <c r="C10" i="13"/>
  <c r="C11" i="13"/>
  <c r="H11" i="13"/>
  <c r="H10" i="13"/>
  <c r="H9" i="13"/>
  <c r="H8" i="13"/>
  <c r="H7" i="13"/>
  <c r="H6" i="13"/>
  <c r="H5" i="13"/>
  <c r="H4" i="13"/>
  <c r="H3" i="13"/>
  <c r="H2" i="13"/>
  <c r="E3" i="25"/>
  <c r="E4" i="25"/>
  <c r="E5" i="25"/>
  <c r="E2" i="25"/>
  <c r="D3" i="25"/>
  <c r="D4" i="25"/>
  <c r="D5" i="25"/>
  <c r="D2" i="25"/>
  <c r="C3" i="25"/>
  <c r="C4" i="25"/>
  <c r="C5" i="25"/>
  <c r="C2" i="25"/>
  <c r="E3" i="11"/>
  <c r="E4" i="11"/>
  <c r="E5" i="11"/>
  <c r="E6" i="11"/>
  <c r="E7" i="11"/>
  <c r="E8" i="11"/>
  <c r="E9" i="11"/>
  <c r="E10" i="11"/>
  <c r="E11" i="11"/>
  <c r="E12" i="11"/>
  <c r="E13" i="11"/>
  <c r="E14" i="11"/>
  <c r="E15" i="11"/>
  <c r="E16" i="11"/>
  <c r="E17" i="11"/>
  <c r="C3" i="11"/>
  <c r="C4" i="11"/>
  <c r="C5" i="11"/>
  <c r="C6" i="11"/>
  <c r="C7" i="11"/>
  <c r="C8" i="11"/>
  <c r="C9" i="11"/>
  <c r="C10" i="11"/>
  <c r="C11" i="11"/>
  <c r="C12" i="11"/>
  <c r="C13" i="11"/>
  <c r="C14" i="11"/>
  <c r="C15" i="11"/>
  <c r="C16" i="11"/>
  <c r="C17" i="11"/>
  <c r="E2" i="11"/>
  <c r="C2" i="11"/>
  <c r="M3" i="11"/>
  <c r="M4" i="11"/>
  <c r="M5" i="11"/>
  <c r="M6" i="11"/>
  <c r="M7" i="11"/>
  <c r="M8" i="11"/>
  <c r="M9" i="11"/>
  <c r="M10" i="11"/>
  <c r="M11" i="11"/>
  <c r="M12" i="11"/>
  <c r="M13" i="11"/>
  <c r="M14" i="11"/>
  <c r="M15" i="11"/>
  <c r="M16" i="11"/>
  <c r="M17" i="11"/>
  <c r="M2" i="11"/>
  <c r="C18" i="14"/>
  <c r="C19" i="14"/>
  <c r="C20" i="14"/>
  <c r="C21" i="14"/>
  <c r="C22" i="14"/>
  <c r="C23" i="14"/>
  <c r="C24" i="14"/>
  <c r="C25" i="14"/>
  <c r="C26" i="14"/>
  <c r="C27" i="14"/>
  <c r="C28" i="14"/>
  <c r="C29" i="14"/>
  <c r="C30" i="14"/>
  <c r="C31" i="14"/>
  <c r="C32" i="14"/>
  <c r="C33" i="14"/>
  <c r="C11" i="14"/>
  <c r="C12" i="14"/>
  <c r="C13" i="14"/>
  <c r="C14" i="14"/>
  <c r="C15" i="14"/>
  <c r="C16" i="14"/>
  <c r="C17" i="14"/>
  <c r="C2" i="14"/>
  <c r="C3" i="14"/>
  <c r="C4" i="14"/>
  <c r="C5" i="14"/>
  <c r="C6" i="14"/>
  <c r="C7" i="14"/>
  <c r="C8" i="14"/>
  <c r="C9" i="14"/>
  <c r="F33" i="14"/>
  <c r="F32" i="14"/>
  <c r="F31" i="14"/>
  <c r="F30" i="14"/>
  <c r="F29" i="14"/>
  <c r="F28" i="14"/>
  <c r="F27" i="14"/>
  <c r="F26" i="14"/>
  <c r="F25" i="14"/>
  <c r="F24" i="14"/>
  <c r="F23" i="14"/>
  <c r="F22" i="14"/>
  <c r="F21" i="14"/>
  <c r="F20" i="14"/>
  <c r="F19" i="14"/>
  <c r="F18" i="14"/>
  <c r="F17" i="14"/>
  <c r="F16" i="14"/>
  <c r="F15" i="14"/>
  <c r="F14" i="14"/>
  <c r="F13" i="14"/>
  <c r="F12" i="14"/>
  <c r="F11" i="14"/>
  <c r="F10" i="14"/>
  <c r="C10" i="14"/>
  <c r="N5" i="5"/>
  <c r="AF369" i="1"/>
  <c r="AE369" i="1"/>
  <c r="AF368" i="1"/>
  <c r="AE368" i="1"/>
  <c r="AF367" i="1"/>
  <c r="AE367" i="1"/>
  <c r="AF366" i="1"/>
  <c r="AE366" i="1"/>
  <c r="AF365" i="1"/>
  <c r="AE365" i="1"/>
  <c r="AF364" i="1"/>
  <c r="AE364" i="1"/>
  <c r="AF363" i="1"/>
  <c r="AE363" i="1"/>
  <c r="AF362" i="1"/>
  <c r="AE362" i="1"/>
  <c r="AF361" i="1"/>
  <c r="AE361" i="1"/>
  <c r="AF360" i="1"/>
  <c r="AE360" i="1"/>
  <c r="AF359" i="1"/>
  <c r="AE359" i="1"/>
  <c r="AF358" i="1"/>
  <c r="AE358" i="1"/>
  <c r="AF357" i="1"/>
  <c r="AE357" i="1"/>
  <c r="AF356" i="1"/>
  <c r="AE356" i="1"/>
  <c r="AF355" i="1"/>
  <c r="AE355" i="1"/>
  <c r="AF354" i="1"/>
  <c r="AE354" i="1"/>
  <c r="AF353" i="1"/>
  <c r="AE353" i="1"/>
  <c r="AF352" i="1"/>
  <c r="AE352" i="1"/>
  <c r="AF351" i="1"/>
  <c r="AE351" i="1"/>
  <c r="AF350" i="1"/>
  <c r="AE350" i="1"/>
  <c r="AF349" i="1"/>
  <c r="AE349" i="1"/>
  <c r="AF348" i="1"/>
  <c r="AE348" i="1"/>
  <c r="AF347" i="1"/>
  <c r="AE347" i="1"/>
  <c r="AF346" i="1"/>
  <c r="AE346" i="1"/>
  <c r="AF345" i="1"/>
  <c r="AE345" i="1"/>
  <c r="AF344" i="1"/>
  <c r="AE344" i="1"/>
  <c r="AF343" i="1"/>
  <c r="AE343" i="1"/>
  <c r="AF342" i="1"/>
  <c r="AE342" i="1"/>
  <c r="AF341" i="1"/>
  <c r="AE341" i="1"/>
  <c r="AF340" i="1"/>
  <c r="AE340" i="1"/>
  <c r="AF339" i="1"/>
  <c r="AE339" i="1"/>
  <c r="AF338" i="1"/>
  <c r="AE338" i="1"/>
  <c r="AF337" i="1"/>
  <c r="AE337" i="1"/>
  <c r="AF336" i="1"/>
  <c r="AE336" i="1"/>
  <c r="AF335" i="1"/>
  <c r="AE335" i="1"/>
  <c r="AF334" i="1"/>
  <c r="AE334" i="1"/>
  <c r="AF333" i="1"/>
  <c r="AE333" i="1"/>
  <c r="AF332" i="1"/>
  <c r="AE332" i="1"/>
  <c r="AF331" i="1"/>
  <c r="AE331" i="1"/>
  <c r="AF330" i="1"/>
  <c r="AE330" i="1"/>
  <c r="AF329" i="1"/>
  <c r="AE329" i="1"/>
  <c r="AF328" i="1"/>
  <c r="AE328" i="1"/>
  <c r="AF327" i="1"/>
  <c r="AE327" i="1"/>
  <c r="AF326" i="1"/>
  <c r="AE326" i="1"/>
  <c r="AF325" i="1"/>
  <c r="AE325" i="1"/>
  <c r="AF324" i="1"/>
  <c r="AE324" i="1"/>
  <c r="AF323" i="1"/>
  <c r="AE323" i="1"/>
  <c r="AF322" i="1"/>
  <c r="AE322" i="1"/>
  <c r="AF321" i="1"/>
  <c r="AE321" i="1"/>
  <c r="AF320" i="1"/>
  <c r="AE320" i="1"/>
  <c r="AF319" i="1"/>
  <c r="AE319" i="1"/>
  <c r="AF318" i="1"/>
  <c r="AE318" i="1"/>
  <c r="AF317" i="1"/>
  <c r="AE317" i="1"/>
  <c r="AF316" i="1"/>
  <c r="AE316" i="1"/>
  <c r="AF315" i="1"/>
  <c r="AE315" i="1"/>
  <c r="AF314" i="1"/>
  <c r="AE314" i="1"/>
  <c r="AF313" i="1"/>
  <c r="AE313" i="1"/>
  <c r="AF312" i="1"/>
  <c r="AE312" i="1"/>
  <c r="AF311" i="1"/>
  <c r="AE311" i="1"/>
  <c r="AF310" i="1"/>
  <c r="AE310" i="1"/>
  <c r="AF309" i="1"/>
  <c r="AE309" i="1"/>
  <c r="AF308" i="1"/>
  <c r="AE308" i="1"/>
  <c r="AF307" i="1"/>
  <c r="AE307" i="1"/>
  <c r="AF306" i="1"/>
  <c r="AE306" i="1"/>
  <c r="AF305" i="1"/>
  <c r="AE305" i="1"/>
  <c r="AF304" i="1"/>
  <c r="AE304" i="1"/>
  <c r="AF303" i="1"/>
  <c r="AE303" i="1"/>
  <c r="AF302" i="1"/>
  <c r="AE302" i="1"/>
  <c r="AF301" i="1"/>
  <c r="AE301" i="1"/>
  <c r="AF300" i="1"/>
  <c r="AE300" i="1"/>
  <c r="AF299" i="1"/>
  <c r="AE299" i="1"/>
  <c r="AF298" i="1"/>
  <c r="AE298" i="1"/>
  <c r="AF297" i="1"/>
  <c r="AE297" i="1"/>
  <c r="AF296" i="1"/>
  <c r="AE296" i="1"/>
  <c r="AF295" i="1"/>
  <c r="AE295" i="1"/>
  <c r="AF294" i="1"/>
  <c r="AE294" i="1"/>
  <c r="AF293" i="1"/>
  <c r="AE293" i="1"/>
  <c r="AF292" i="1"/>
  <c r="AE292" i="1"/>
  <c r="AF291" i="1"/>
  <c r="AE291" i="1"/>
  <c r="AF290" i="1"/>
  <c r="AE290" i="1"/>
  <c r="AF289" i="1"/>
  <c r="AE289" i="1"/>
  <c r="AF288" i="1"/>
  <c r="AE288" i="1"/>
  <c r="AF287" i="1"/>
  <c r="AE287" i="1"/>
  <c r="AF286" i="1"/>
  <c r="AE286" i="1"/>
  <c r="AF285" i="1"/>
  <c r="AE285" i="1"/>
  <c r="AF284" i="1"/>
  <c r="AE284" i="1"/>
  <c r="AF283" i="1"/>
  <c r="AE283" i="1"/>
  <c r="AF282" i="1"/>
  <c r="AE282" i="1"/>
  <c r="AF281" i="1"/>
  <c r="AE281" i="1"/>
  <c r="AF280" i="1"/>
  <c r="AE280" i="1"/>
  <c r="AF279" i="1"/>
  <c r="AE279" i="1"/>
  <c r="AF278" i="1"/>
  <c r="AE278" i="1"/>
  <c r="AF277" i="1"/>
  <c r="AE277" i="1"/>
  <c r="AF276" i="1"/>
  <c r="AE276" i="1"/>
  <c r="AF275" i="1"/>
  <c r="AE275" i="1"/>
  <c r="AF274" i="1"/>
  <c r="AE274" i="1"/>
  <c r="AF273" i="1"/>
  <c r="AE273" i="1"/>
  <c r="AF272" i="1"/>
  <c r="AE272" i="1"/>
  <c r="AF271" i="1"/>
  <c r="AE271" i="1"/>
  <c r="AF270" i="1"/>
  <c r="AE270" i="1"/>
  <c r="AF269" i="1"/>
  <c r="AE269" i="1"/>
  <c r="AF268" i="1"/>
  <c r="AE268" i="1"/>
  <c r="AF267" i="1"/>
  <c r="AE267" i="1"/>
  <c r="AF266" i="1"/>
  <c r="AE266" i="1"/>
  <c r="AF265" i="1"/>
  <c r="AE265" i="1"/>
  <c r="AF264" i="1"/>
  <c r="AE264" i="1"/>
  <c r="AF263" i="1"/>
  <c r="AE263" i="1"/>
  <c r="AF262" i="1"/>
  <c r="AE262" i="1"/>
  <c r="AF261" i="1"/>
  <c r="AE261" i="1"/>
  <c r="AF260" i="1"/>
  <c r="AE260" i="1"/>
  <c r="AF259" i="1"/>
  <c r="AE259" i="1"/>
  <c r="AF258" i="1"/>
  <c r="AE258" i="1"/>
  <c r="AF257" i="1"/>
  <c r="AE257" i="1"/>
  <c r="AF256" i="1"/>
  <c r="AE256" i="1"/>
  <c r="AF255" i="1"/>
  <c r="AE255" i="1"/>
  <c r="AF254" i="1"/>
  <c r="AE254" i="1"/>
  <c r="AF253" i="1"/>
  <c r="AE253" i="1"/>
  <c r="AF252" i="1"/>
  <c r="AE252" i="1"/>
  <c r="AF251" i="1"/>
  <c r="AE251" i="1"/>
  <c r="AF250" i="1"/>
  <c r="AE250" i="1"/>
  <c r="AF249" i="1"/>
  <c r="AE249" i="1"/>
  <c r="AF248" i="1"/>
  <c r="AE248" i="1"/>
  <c r="AF247" i="1"/>
  <c r="AE247" i="1"/>
  <c r="AF246" i="1"/>
  <c r="AE246" i="1"/>
  <c r="AF245" i="1"/>
  <c r="AE245" i="1"/>
  <c r="AF244" i="1"/>
  <c r="AE244" i="1"/>
  <c r="AF243" i="1"/>
  <c r="AE243" i="1"/>
  <c r="AF242" i="1"/>
  <c r="AE242" i="1"/>
  <c r="AF241" i="1"/>
  <c r="AE241" i="1"/>
  <c r="AF240" i="1"/>
  <c r="AE240" i="1"/>
  <c r="AF239" i="1"/>
  <c r="AE239" i="1"/>
  <c r="AF238" i="1"/>
  <c r="AE238" i="1"/>
  <c r="AF237" i="1"/>
  <c r="AE237" i="1"/>
  <c r="AF236" i="1"/>
  <c r="AE236" i="1"/>
  <c r="AF235" i="1"/>
  <c r="AE235" i="1"/>
  <c r="AF234" i="1"/>
  <c r="AE234" i="1"/>
  <c r="AF233" i="1"/>
  <c r="AE233" i="1"/>
  <c r="AF232" i="1"/>
  <c r="AE232" i="1"/>
  <c r="AF231" i="1"/>
  <c r="AE231" i="1"/>
  <c r="AF230" i="1"/>
  <c r="AE230" i="1"/>
  <c r="AF229" i="1"/>
  <c r="AE229" i="1"/>
  <c r="AF228" i="1"/>
  <c r="AE228" i="1"/>
  <c r="AF227" i="1"/>
  <c r="AE227" i="1"/>
  <c r="AF226" i="1"/>
  <c r="AE226" i="1"/>
  <c r="AF225" i="1"/>
  <c r="AE225" i="1"/>
  <c r="AF224" i="1"/>
  <c r="AE224" i="1"/>
  <c r="AF223" i="1"/>
  <c r="AE223" i="1"/>
  <c r="AF222" i="1"/>
  <c r="AE222" i="1"/>
  <c r="AF221" i="1"/>
  <c r="AE221" i="1"/>
  <c r="AF220" i="1"/>
  <c r="AE220" i="1"/>
  <c r="AF219" i="1"/>
  <c r="AE219" i="1"/>
  <c r="AF218" i="1"/>
  <c r="AE218" i="1"/>
  <c r="AF217" i="1"/>
  <c r="AE217" i="1"/>
  <c r="AF216" i="1"/>
  <c r="AE216" i="1"/>
  <c r="AF215" i="1"/>
  <c r="AE215" i="1"/>
  <c r="AF214" i="1"/>
  <c r="AE214" i="1"/>
  <c r="AF213" i="1"/>
  <c r="AE213" i="1"/>
  <c r="AF212" i="1"/>
  <c r="AE212" i="1"/>
  <c r="AF211" i="1"/>
  <c r="AE211" i="1"/>
  <c r="AF210" i="1"/>
  <c r="AE210" i="1"/>
  <c r="AF209" i="1"/>
  <c r="AE209" i="1"/>
  <c r="AF208" i="1"/>
  <c r="AE208" i="1"/>
  <c r="AF207" i="1"/>
  <c r="AE207" i="1"/>
  <c r="AF206" i="1"/>
  <c r="AE206" i="1"/>
  <c r="AF205" i="1"/>
  <c r="AE205" i="1"/>
  <c r="AF204" i="1"/>
  <c r="AE204" i="1"/>
  <c r="AF203" i="1"/>
  <c r="AE203" i="1"/>
  <c r="AF202" i="1"/>
  <c r="AE202" i="1"/>
  <c r="AF201" i="1"/>
  <c r="AE201" i="1"/>
  <c r="AF200" i="1"/>
  <c r="AE200" i="1"/>
  <c r="AF199" i="1"/>
  <c r="AE199" i="1"/>
  <c r="AF198" i="1"/>
  <c r="AE198" i="1"/>
  <c r="AF197" i="1"/>
  <c r="AE197" i="1"/>
  <c r="AF196" i="1"/>
  <c r="AE196" i="1"/>
  <c r="AF195" i="1"/>
  <c r="AE195" i="1"/>
  <c r="AF194" i="1"/>
  <c r="AE194" i="1"/>
  <c r="AF193" i="1"/>
  <c r="AE193" i="1"/>
  <c r="AF192" i="1"/>
  <c r="AE192" i="1"/>
  <c r="AF191" i="1"/>
  <c r="AE191" i="1"/>
  <c r="AF190" i="1"/>
  <c r="AE190" i="1"/>
  <c r="AF189" i="1"/>
  <c r="AE189" i="1"/>
  <c r="AF188" i="1"/>
  <c r="AE188" i="1"/>
  <c r="AF187" i="1"/>
  <c r="AE187" i="1"/>
  <c r="AF186" i="1"/>
  <c r="AE186" i="1"/>
  <c r="AF185" i="1"/>
  <c r="AE185" i="1"/>
  <c r="AF184" i="1"/>
  <c r="AE184" i="1"/>
  <c r="AF183" i="1"/>
  <c r="AE183" i="1"/>
  <c r="AF182" i="1"/>
  <c r="AE182" i="1"/>
  <c r="AF181" i="1"/>
  <c r="AE181" i="1"/>
  <c r="AF180" i="1"/>
  <c r="AE180" i="1"/>
  <c r="AF179" i="1"/>
  <c r="AE179" i="1"/>
  <c r="AF178" i="1"/>
  <c r="AE178" i="1"/>
  <c r="AF177" i="1"/>
  <c r="AE177" i="1"/>
  <c r="AF176" i="1"/>
  <c r="AE176" i="1"/>
  <c r="AF175" i="1"/>
  <c r="AE175" i="1"/>
  <c r="AF174" i="1"/>
  <c r="AE174" i="1"/>
  <c r="AF173" i="1"/>
  <c r="AE173" i="1"/>
  <c r="AF172" i="1"/>
  <c r="AE172" i="1"/>
  <c r="AF171" i="1"/>
  <c r="AE171" i="1"/>
  <c r="AF170" i="1"/>
  <c r="AE170" i="1"/>
  <c r="AF169" i="1"/>
  <c r="AE169" i="1"/>
  <c r="AF168" i="1"/>
  <c r="AE168" i="1"/>
  <c r="AF167" i="1"/>
  <c r="AE167" i="1"/>
  <c r="AF166" i="1"/>
  <c r="AE166" i="1"/>
  <c r="AF165" i="1"/>
  <c r="AE165" i="1"/>
  <c r="AF164" i="1"/>
  <c r="AE164" i="1"/>
  <c r="AF163" i="1"/>
  <c r="AE163" i="1"/>
  <c r="AF162" i="1"/>
  <c r="AE162" i="1"/>
  <c r="AF161" i="1"/>
  <c r="AE161" i="1"/>
  <c r="AF160" i="1"/>
  <c r="AE160" i="1"/>
  <c r="AF159" i="1"/>
  <c r="AE159" i="1"/>
  <c r="AF158" i="1"/>
  <c r="AE158" i="1"/>
  <c r="AF157" i="1"/>
  <c r="AE157" i="1"/>
  <c r="AF156" i="1"/>
  <c r="AE156" i="1"/>
  <c r="AF155" i="1"/>
  <c r="AE155" i="1"/>
  <c r="AF154" i="1"/>
  <c r="AE154" i="1"/>
  <c r="AF153" i="1"/>
  <c r="AE153" i="1"/>
  <c r="AF152" i="1"/>
  <c r="AE152" i="1"/>
  <c r="AF151" i="1"/>
  <c r="AE151" i="1"/>
  <c r="AF150" i="1"/>
  <c r="AE150" i="1"/>
  <c r="AF149" i="1"/>
  <c r="AE149" i="1"/>
  <c r="AF148" i="1"/>
  <c r="AE148" i="1"/>
  <c r="AF147" i="1"/>
  <c r="AE147" i="1"/>
  <c r="AF146" i="1"/>
  <c r="AE146" i="1"/>
  <c r="AF145" i="1"/>
  <c r="AE145" i="1"/>
  <c r="AF144" i="1"/>
  <c r="AE144" i="1"/>
  <c r="AF143" i="1"/>
  <c r="AE143" i="1"/>
  <c r="AF142" i="1"/>
  <c r="AE142" i="1"/>
  <c r="AF141" i="1"/>
  <c r="AE141" i="1"/>
  <c r="AF140" i="1"/>
  <c r="AE140" i="1"/>
  <c r="AF139" i="1"/>
  <c r="AE139" i="1"/>
  <c r="AF138" i="1"/>
  <c r="AE138" i="1"/>
  <c r="AF137" i="1"/>
  <c r="AE137" i="1"/>
  <c r="AF136" i="1"/>
  <c r="AE136" i="1"/>
  <c r="AF135" i="1"/>
  <c r="AE135" i="1"/>
  <c r="AF134" i="1"/>
  <c r="AE134" i="1"/>
  <c r="AF133" i="1"/>
  <c r="AE133" i="1"/>
  <c r="AF132" i="1"/>
  <c r="AE132" i="1"/>
  <c r="AF131" i="1"/>
  <c r="AE131" i="1"/>
  <c r="AF130" i="1"/>
  <c r="AE130" i="1"/>
  <c r="AF129" i="1"/>
  <c r="AE129" i="1"/>
  <c r="AF128" i="1"/>
  <c r="AE128" i="1"/>
  <c r="AF127" i="1"/>
  <c r="AE127" i="1"/>
  <c r="AF126" i="1"/>
  <c r="AE126" i="1"/>
  <c r="AF125" i="1"/>
  <c r="AE125" i="1"/>
  <c r="AF124" i="1"/>
  <c r="AE124" i="1"/>
  <c r="AF123" i="1"/>
  <c r="AE123" i="1"/>
  <c r="AF122" i="1"/>
  <c r="AE122" i="1"/>
  <c r="AF121" i="1"/>
  <c r="AE121" i="1"/>
  <c r="AF120" i="1"/>
  <c r="AE120" i="1"/>
  <c r="AF119" i="1"/>
  <c r="AE119" i="1"/>
  <c r="AF118" i="1"/>
  <c r="AE118" i="1"/>
  <c r="AF117" i="1"/>
  <c r="AE117" i="1"/>
  <c r="AF116" i="1"/>
  <c r="AE116" i="1"/>
  <c r="AF115" i="1"/>
  <c r="AE115" i="1"/>
  <c r="AF114" i="1"/>
  <c r="AE114" i="1"/>
  <c r="AF113" i="1"/>
  <c r="AE113" i="1"/>
  <c r="AF112" i="1"/>
  <c r="AE112" i="1"/>
  <c r="AF111" i="1"/>
  <c r="AE111" i="1"/>
  <c r="AF110" i="1"/>
  <c r="AE110" i="1"/>
  <c r="AF109" i="1"/>
  <c r="AE109" i="1"/>
  <c r="AF108" i="1"/>
  <c r="AE108" i="1"/>
  <c r="AF107" i="1"/>
  <c r="AE107" i="1"/>
  <c r="AF106" i="1"/>
  <c r="AE106" i="1"/>
  <c r="AF105" i="1"/>
  <c r="AE105" i="1"/>
  <c r="AF104" i="1"/>
  <c r="AE104" i="1"/>
  <c r="AF103" i="1"/>
  <c r="AE103" i="1"/>
  <c r="AF102" i="1"/>
  <c r="AE102" i="1"/>
  <c r="AF101" i="1"/>
  <c r="AE101" i="1"/>
  <c r="AF100" i="1"/>
  <c r="AE100" i="1"/>
  <c r="AF99" i="1"/>
  <c r="AE99" i="1"/>
  <c r="AF98" i="1"/>
  <c r="AE98" i="1"/>
  <c r="AF97" i="1"/>
  <c r="AE97" i="1"/>
  <c r="AF96" i="1"/>
  <c r="AE96" i="1"/>
  <c r="AF95" i="1"/>
  <c r="AE95" i="1"/>
  <c r="AF94" i="1"/>
  <c r="AE94" i="1"/>
  <c r="AF93" i="1"/>
  <c r="AE93" i="1"/>
  <c r="AF92" i="1"/>
  <c r="AE92" i="1"/>
  <c r="AF91" i="1"/>
  <c r="AE91" i="1"/>
  <c r="AF90" i="1"/>
  <c r="AE90" i="1"/>
  <c r="AF89" i="1"/>
  <c r="AE89" i="1"/>
  <c r="AF88" i="1"/>
  <c r="AE88" i="1"/>
  <c r="AF87" i="1"/>
  <c r="AE87" i="1"/>
  <c r="AF86" i="1"/>
  <c r="AE86" i="1"/>
  <c r="AF85" i="1"/>
  <c r="AE85" i="1"/>
  <c r="AF84" i="1"/>
  <c r="AE84" i="1"/>
  <c r="AF83" i="1"/>
  <c r="AE83" i="1"/>
  <c r="AF82" i="1"/>
  <c r="AE82" i="1"/>
  <c r="AF81" i="1"/>
  <c r="AE81" i="1"/>
  <c r="AF80" i="1"/>
  <c r="AE80" i="1"/>
  <c r="AF79" i="1"/>
  <c r="AE79" i="1"/>
  <c r="AF78" i="1"/>
  <c r="AE78" i="1"/>
  <c r="AF77" i="1"/>
  <c r="AE77" i="1"/>
  <c r="AF76" i="1"/>
  <c r="AE76" i="1"/>
  <c r="AF75" i="1"/>
  <c r="AE75" i="1"/>
  <c r="AF74" i="1"/>
  <c r="AE74" i="1"/>
  <c r="AF73" i="1"/>
  <c r="AE73" i="1"/>
  <c r="AF72" i="1"/>
  <c r="AE72" i="1"/>
  <c r="AF71" i="1"/>
  <c r="AE71" i="1"/>
  <c r="AF70" i="1"/>
  <c r="AE70" i="1"/>
  <c r="AF69" i="1"/>
  <c r="AE69" i="1"/>
  <c r="AF68" i="1"/>
  <c r="AE68" i="1"/>
  <c r="AF67" i="1"/>
  <c r="AE67" i="1"/>
  <c r="AF66" i="1"/>
  <c r="AE66" i="1"/>
  <c r="AF65" i="1"/>
  <c r="AE65" i="1"/>
  <c r="AF64" i="1"/>
  <c r="AE64" i="1"/>
  <c r="AF63" i="1"/>
  <c r="AE63" i="1"/>
  <c r="AF62" i="1"/>
  <c r="AE62" i="1"/>
  <c r="AF61" i="1"/>
  <c r="AE61" i="1"/>
  <c r="AF60" i="1"/>
  <c r="AE60" i="1"/>
  <c r="AF59" i="1"/>
  <c r="AE59" i="1"/>
  <c r="AF58" i="1"/>
  <c r="AE58" i="1"/>
  <c r="AF57" i="1"/>
  <c r="AE57" i="1"/>
  <c r="AF56" i="1"/>
  <c r="AE56" i="1"/>
  <c r="AF55" i="1"/>
  <c r="AE55" i="1"/>
  <c r="AF54" i="1"/>
  <c r="AE54" i="1"/>
  <c r="AF53" i="1"/>
  <c r="AE53" i="1"/>
  <c r="AF52" i="1"/>
  <c r="AE52" i="1"/>
  <c r="AF51" i="1"/>
  <c r="AE51" i="1"/>
  <c r="AF50" i="1"/>
  <c r="AE50" i="1"/>
  <c r="AF49" i="1"/>
  <c r="AE49" i="1"/>
  <c r="AF48" i="1"/>
  <c r="AE48" i="1"/>
  <c r="AF47" i="1"/>
  <c r="AE47" i="1"/>
  <c r="AF46" i="1"/>
  <c r="AE46" i="1"/>
  <c r="AF45" i="1"/>
  <c r="AE45" i="1"/>
  <c r="AF44" i="1"/>
  <c r="AE44" i="1"/>
  <c r="AF43" i="1"/>
  <c r="AE43" i="1"/>
  <c r="AF42" i="1"/>
  <c r="AE42" i="1"/>
  <c r="AF41" i="1"/>
  <c r="AE41" i="1"/>
  <c r="AF40" i="1"/>
  <c r="AE40" i="1"/>
  <c r="AF39" i="1"/>
  <c r="AE39" i="1"/>
  <c r="AF38" i="1"/>
  <c r="AE38" i="1"/>
  <c r="AF37" i="1"/>
  <c r="AE37" i="1"/>
  <c r="AF36" i="1"/>
  <c r="AE36" i="1"/>
  <c r="AF35" i="1"/>
  <c r="AE35" i="1"/>
  <c r="AF34" i="1"/>
  <c r="AE34" i="1"/>
  <c r="AF33" i="1"/>
  <c r="AE33" i="1"/>
  <c r="AF32" i="1"/>
  <c r="AE32" i="1"/>
  <c r="AF31" i="1"/>
  <c r="AE31" i="1"/>
  <c r="AF30" i="1"/>
  <c r="AE30" i="1"/>
  <c r="AF29" i="1"/>
  <c r="AE29" i="1"/>
  <c r="AF28" i="1"/>
  <c r="AE28" i="1"/>
  <c r="AF27" i="1"/>
  <c r="AE27" i="1"/>
  <c r="AF26" i="1"/>
  <c r="AE26" i="1"/>
  <c r="AF25" i="1"/>
  <c r="AE25" i="1"/>
  <c r="AF24" i="1"/>
  <c r="AE24" i="1"/>
  <c r="AF23" i="1"/>
  <c r="AE23" i="1"/>
  <c r="AF22" i="1"/>
  <c r="AE22" i="1"/>
  <c r="AF21" i="1"/>
  <c r="AE21" i="1"/>
  <c r="AF20" i="1"/>
  <c r="AE20" i="1"/>
  <c r="AF19" i="1"/>
  <c r="AE19" i="1"/>
  <c r="AF18" i="1"/>
  <c r="AE18" i="1"/>
  <c r="AF17" i="1"/>
  <c r="AE17" i="1"/>
  <c r="AF16" i="1"/>
  <c r="AE16" i="1"/>
  <c r="AF15" i="1"/>
  <c r="AE15" i="1"/>
  <c r="AF14" i="1"/>
  <c r="AE14" i="1"/>
  <c r="AF13" i="1"/>
  <c r="AE13" i="1"/>
  <c r="AF12" i="1"/>
  <c r="AE12" i="1"/>
  <c r="AF11" i="1"/>
  <c r="AE11" i="1"/>
  <c r="AF10" i="1"/>
  <c r="AE10" i="1"/>
  <c r="AF9" i="1"/>
  <c r="AE9" i="1"/>
  <c r="AF8" i="1"/>
  <c r="AE8" i="1"/>
  <c r="AF7" i="1"/>
  <c r="AE7" i="1"/>
  <c r="AF6" i="1"/>
  <c r="AE6" i="1"/>
  <c r="AF5" i="1"/>
  <c r="AE5" i="1"/>
  <c r="F5" i="14"/>
  <c r="F2" i="14"/>
  <c r="F3" i="14"/>
  <c r="F4" i="14"/>
  <c r="F6" i="14"/>
  <c r="F7" i="14"/>
  <c r="F8" i="14"/>
  <c r="F9" i="14"/>
  <c r="S3" i="8"/>
  <c r="S2" i="8"/>
  <c r="G13" i="11" s="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5" i="1"/>
  <c r="T26" i="1"/>
  <c r="V26" i="1"/>
  <c r="U26" i="1"/>
  <c r="AG26" i="1"/>
  <c r="AH26" i="1"/>
  <c r="AI26" i="1"/>
  <c r="AJ26" i="1"/>
  <c r="AK26" i="1"/>
  <c r="AM26" i="1"/>
  <c r="AO26" i="1"/>
  <c r="AQ26" i="1"/>
  <c r="AL26" i="1"/>
  <c r="AN26" i="1"/>
  <c r="AP26" i="1"/>
  <c r="AR26" i="1"/>
  <c r="T27" i="1"/>
  <c r="V27" i="1"/>
  <c r="U27" i="1"/>
  <c r="AG27" i="1"/>
  <c r="AH27" i="1"/>
  <c r="AI27" i="1"/>
  <c r="AJ27" i="1"/>
  <c r="AK27" i="1"/>
  <c r="AM27" i="1"/>
  <c r="AO27" i="1"/>
  <c r="AQ27" i="1"/>
  <c r="AL27" i="1"/>
  <c r="AN27" i="1"/>
  <c r="AP27" i="1"/>
  <c r="AR27" i="1"/>
  <c r="T28" i="1"/>
  <c r="V28" i="1"/>
  <c r="U28" i="1"/>
  <c r="AG28" i="1"/>
  <c r="AH28" i="1"/>
  <c r="AI28" i="1"/>
  <c r="AJ28" i="1"/>
  <c r="AK28" i="1"/>
  <c r="AM28" i="1"/>
  <c r="AO28" i="1"/>
  <c r="AQ28" i="1"/>
  <c r="AL28" i="1"/>
  <c r="AN28" i="1"/>
  <c r="AP28" i="1"/>
  <c r="AR28" i="1"/>
  <c r="T29" i="1"/>
  <c r="V29" i="1"/>
  <c r="U29" i="1"/>
  <c r="AG29" i="1"/>
  <c r="AH29" i="1"/>
  <c r="AI29" i="1"/>
  <c r="AJ29" i="1"/>
  <c r="AK29" i="1"/>
  <c r="AM29" i="1"/>
  <c r="AO29" i="1"/>
  <c r="AQ29" i="1"/>
  <c r="AL29" i="1"/>
  <c r="AN29" i="1"/>
  <c r="AP29" i="1"/>
  <c r="AR29" i="1"/>
  <c r="T30" i="1"/>
  <c r="V30" i="1"/>
  <c r="U30" i="1"/>
  <c r="AG30" i="1"/>
  <c r="AH30" i="1"/>
  <c r="AI30" i="1"/>
  <c r="AJ30" i="1"/>
  <c r="AK30" i="1"/>
  <c r="AM30" i="1"/>
  <c r="AO30" i="1"/>
  <c r="AQ30" i="1"/>
  <c r="AL30" i="1"/>
  <c r="AN30" i="1"/>
  <c r="AP30" i="1"/>
  <c r="AR30" i="1"/>
  <c r="T31" i="1"/>
  <c r="V31" i="1"/>
  <c r="U31" i="1"/>
  <c r="AG31" i="1"/>
  <c r="AH31" i="1"/>
  <c r="AI31" i="1"/>
  <c r="AJ31" i="1"/>
  <c r="AK31" i="1"/>
  <c r="AM31" i="1"/>
  <c r="AO31" i="1"/>
  <c r="AQ31" i="1"/>
  <c r="AL31" i="1"/>
  <c r="AN31" i="1"/>
  <c r="AP31" i="1"/>
  <c r="AR31" i="1"/>
  <c r="T32" i="1"/>
  <c r="V32" i="1"/>
  <c r="U32" i="1"/>
  <c r="AG32" i="1"/>
  <c r="AH32" i="1"/>
  <c r="AI32" i="1"/>
  <c r="AJ32" i="1"/>
  <c r="AK32" i="1"/>
  <c r="AM32" i="1"/>
  <c r="AO32" i="1"/>
  <c r="AQ32" i="1"/>
  <c r="AL32" i="1"/>
  <c r="AN32" i="1"/>
  <c r="AP32" i="1"/>
  <c r="AR32" i="1"/>
  <c r="T33" i="1"/>
  <c r="V33" i="1"/>
  <c r="U33" i="1"/>
  <c r="AG33" i="1"/>
  <c r="AH33" i="1"/>
  <c r="AI33" i="1"/>
  <c r="AJ33" i="1"/>
  <c r="AK33" i="1"/>
  <c r="AM33" i="1"/>
  <c r="AO33" i="1"/>
  <c r="AQ33" i="1"/>
  <c r="AL33" i="1"/>
  <c r="AN33" i="1"/>
  <c r="AP33" i="1"/>
  <c r="AR33" i="1"/>
  <c r="T34" i="1"/>
  <c r="V34" i="1"/>
  <c r="U34" i="1"/>
  <c r="AG34" i="1"/>
  <c r="AH34" i="1"/>
  <c r="AI34" i="1"/>
  <c r="AJ34" i="1"/>
  <c r="AK34" i="1"/>
  <c r="AM34" i="1"/>
  <c r="AO34" i="1"/>
  <c r="AQ34" i="1"/>
  <c r="AL34" i="1"/>
  <c r="AN34" i="1"/>
  <c r="AP34" i="1"/>
  <c r="AR34" i="1"/>
  <c r="T35" i="1"/>
  <c r="V35" i="1"/>
  <c r="U35" i="1"/>
  <c r="AG35" i="1"/>
  <c r="AH35" i="1"/>
  <c r="AI35" i="1"/>
  <c r="AJ35" i="1"/>
  <c r="AK35" i="1"/>
  <c r="AM35" i="1"/>
  <c r="AO35" i="1"/>
  <c r="AQ35" i="1"/>
  <c r="AL35" i="1"/>
  <c r="AN35" i="1"/>
  <c r="AP35" i="1"/>
  <c r="AR35" i="1"/>
  <c r="T36" i="1"/>
  <c r="V36" i="1"/>
  <c r="U36" i="1"/>
  <c r="AG36" i="1"/>
  <c r="AH36" i="1"/>
  <c r="AI36" i="1"/>
  <c r="AJ36" i="1"/>
  <c r="AK36" i="1"/>
  <c r="AM36" i="1"/>
  <c r="AO36" i="1"/>
  <c r="AQ36" i="1"/>
  <c r="AL36" i="1"/>
  <c r="AN36" i="1"/>
  <c r="AP36" i="1"/>
  <c r="AR36" i="1"/>
  <c r="T37" i="1"/>
  <c r="V37" i="1"/>
  <c r="U37" i="1"/>
  <c r="AG37" i="1"/>
  <c r="AH37" i="1"/>
  <c r="AI37" i="1"/>
  <c r="AJ37" i="1"/>
  <c r="AK37" i="1"/>
  <c r="AM37" i="1"/>
  <c r="AO37" i="1"/>
  <c r="AQ37" i="1"/>
  <c r="AL37" i="1"/>
  <c r="AN37" i="1"/>
  <c r="AP37" i="1"/>
  <c r="AR37" i="1"/>
  <c r="T38" i="1"/>
  <c r="V38" i="1"/>
  <c r="U38" i="1"/>
  <c r="AG38" i="1"/>
  <c r="AH38" i="1"/>
  <c r="AI38" i="1"/>
  <c r="AJ38" i="1"/>
  <c r="AK38" i="1"/>
  <c r="AM38" i="1"/>
  <c r="AO38" i="1"/>
  <c r="AQ38" i="1"/>
  <c r="AL38" i="1"/>
  <c r="AN38" i="1"/>
  <c r="AP38" i="1"/>
  <c r="AR38" i="1"/>
  <c r="T39" i="1"/>
  <c r="V39" i="1"/>
  <c r="U39" i="1"/>
  <c r="AG39" i="1"/>
  <c r="AH39" i="1"/>
  <c r="AI39" i="1"/>
  <c r="AJ39" i="1"/>
  <c r="AK39" i="1"/>
  <c r="AM39" i="1"/>
  <c r="AO39" i="1"/>
  <c r="AQ39" i="1"/>
  <c r="AL39" i="1"/>
  <c r="AN39" i="1"/>
  <c r="AP39" i="1"/>
  <c r="AR39" i="1"/>
  <c r="T40" i="1"/>
  <c r="V40" i="1"/>
  <c r="U40" i="1"/>
  <c r="AG40" i="1"/>
  <c r="AH40" i="1"/>
  <c r="AI40" i="1"/>
  <c r="AJ40" i="1"/>
  <c r="AK40" i="1"/>
  <c r="AM40" i="1"/>
  <c r="AO40" i="1"/>
  <c r="AQ40" i="1"/>
  <c r="AL40" i="1"/>
  <c r="AN40" i="1"/>
  <c r="AP40" i="1"/>
  <c r="AR40" i="1"/>
  <c r="T41" i="1"/>
  <c r="V41" i="1"/>
  <c r="U41" i="1"/>
  <c r="AG41" i="1"/>
  <c r="AH41" i="1"/>
  <c r="AI41" i="1"/>
  <c r="AJ41" i="1"/>
  <c r="AK41" i="1"/>
  <c r="AM41" i="1"/>
  <c r="AO41" i="1"/>
  <c r="AQ41" i="1"/>
  <c r="AL41" i="1"/>
  <c r="AN41" i="1"/>
  <c r="AP41" i="1"/>
  <c r="AR41" i="1"/>
  <c r="T42" i="1"/>
  <c r="V42" i="1"/>
  <c r="U42" i="1"/>
  <c r="AG42" i="1"/>
  <c r="AH42" i="1"/>
  <c r="AI42" i="1"/>
  <c r="AJ42" i="1"/>
  <c r="AK42" i="1"/>
  <c r="AM42" i="1"/>
  <c r="AO42" i="1"/>
  <c r="AQ42" i="1"/>
  <c r="AL42" i="1"/>
  <c r="AN42" i="1"/>
  <c r="AP42" i="1"/>
  <c r="AR42" i="1"/>
  <c r="T43" i="1"/>
  <c r="V43" i="1"/>
  <c r="U43" i="1"/>
  <c r="AG43" i="1"/>
  <c r="AH43" i="1"/>
  <c r="AI43" i="1"/>
  <c r="AJ43" i="1"/>
  <c r="AK43" i="1"/>
  <c r="AM43" i="1"/>
  <c r="AO43" i="1"/>
  <c r="AQ43" i="1"/>
  <c r="AL43" i="1"/>
  <c r="AN43" i="1"/>
  <c r="AP43" i="1"/>
  <c r="AR43" i="1"/>
  <c r="T44" i="1"/>
  <c r="V44" i="1"/>
  <c r="U44" i="1"/>
  <c r="AG44" i="1"/>
  <c r="AH44" i="1"/>
  <c r="AI44" i="1"/>
  <c r="AJ44" i="1"/>
  <c r="AK44" i="1"/>
  <c r="AM44" i="1"/>
  <c r="AO44" i="1"/>
  <c r="AQ44" i="1"/>
  <c r="AL44" i="1"/>
  <c r="AN44" i="1"/>
  <c r="AP44" i="1"/>
  <c r="AR44" i="1"/>
  <c r="T45" i="1"/>
  <c r="V45" i="1"/>
  <c r="U45" i="1"/>
  <c r="AG45" i="1"/>
  <c r="AH45" i="1"/>
  <c r="AI45" i="1"/>
  <c r="AJ45" i="1"/>
  <c r="AK45" i="1"/>
  <c r="AM45" i="1"/>
  <c r="AO45" i="1"/>
  <c r="AQ45" i="1"/>
  <c r="AL45" i="1"/>
  <c r="AN45" i="1"/>
  <c r="AP45" i="1"/>
  <c r="AR45" i="1"/>
  <c r="T46" i="1"/>
  <c r="V46" i="1"/>
  <c r="U46" i="1"/>
  <c r="AG46" i="1"/>
  <c r="AH46" i="1"/>
  <c r="AI46" i="1"/>
  <c r="AJ46" i="1"/>
  <c r="AK46" i="1"/>
  <c r="AM46" i="1"/>
  <c r="AO46" i="1"/>
  <c r="AQ46" i="1"/>
  <c r="AL46" i="1"/>
  <c r="AN46" i="1"/>
  <c r="AP46" i="1"/>
  <c r="AR46" i="1"/>
  <c r="T47" i="1"/>
  <c r="V47" i="1"/>
  <c r="U47" i="1"/>
  <c r="AG47" i="1"/>
  <c r="AH47" i="1"/>
  <c r="AI47" i="1"/>
  <c r="AJ47" i="1"/>
  <c r="AK47" i="1"/>
  <c r="AM47" i="1"/>
  <c r="AO47" i="1"/>
  <c r="AQ47" i="1"/>
  <c r="AL47" i="1"/>
  <c r="AN47" i="1"/>
  <c r="AP47" i="1"/>
  <c r="AR47" i="1"/>
  <c r="T48" i="1"/>
  <c r="V48" i="1"/>
  <c r="U48" i="1"/>
  <c r="AG48" i="1"/>
  <c r="AH48" i="1"/>
  <c r="AI48" i="1"/>
  <c r="AJ48" i="1"/>
  <c r="AK48" i="1"/>
  <c r="AM48" i="1"/>
  <c r="AO48" i="1"/>
  <c r="AQ48" i="1"/>
  <c r="AL48" i="1"/>
  <c r="AN48" i="1"/>
  <c r="AP48" i="1"/>
  <c r="AR48" i="1"/>
  <c r="T49" i="1"/>
  <c r="V49" i="1"/>
  <c r="U49" i="1"/>
  <c r="AG49" i="1"/>
  <c r="AH49" i="1"/>
  <c r="AI49" i="1"/>
  <c r="AJ49" i="1"/>
  <c r="AK49" i="1"/>
  <c r="AM49" i="1"/>
  <c r="AO49" i="1"/>
  <c r="AQ49" i="1"/>
  <c r="AL49" i="1"/>
  <c r="AN49" i="1"/>
  <c r="AP49" i="1"/>
  <c r="AR49" i="1"/>
  <c r="T50" i="1"/>
  <c r="V50" i="1"/>
  <c r="U50" i="1"/>
  <c r="AG50" i="1"/>
  <c r="AH50" i="1"/>
  <c r="AI50" i="1"/>
  <c r="AJ50" i="1"/>
  <c r="AK50" i="1"/>
  <c r="AM50" i="1"/>
  <c r="AO50" i="1"/>
  <c r="AQ50" i="1"/>
  <c r="AL50" i="1"/>
  <c r="AN50" i="1"/>
  <c r="AP50" i="1"/>
  <c r="AR50" i="1"/>
  <c r="T51" i="1"/>
  <c r="V51" i="1"/>
  <c r="U51" i="1"/>
  <c r="AG51" i="1"/>
  <c r="AH51" i="1"/>
  <c r="AI51" i="1"/>
  <c r="AJ51" i="1"/>
  <c r="AK51" i="1"/>
  <c r="AM51" i="1"/>
  <c r="AO51" i="1"/>
  <c r="AQ51" i="1"/>
  <c r="AL51" i="1"/>
  <c r="AN51" i="1"/>
  <c r="AP51" i="1"/>
  <c r="AR51" i="1"/>
  <c r="T52" i="1"/>
  <c r="V52" i="1"/>
  <c r="U52" i="1"/>
  <c r="AG52" i="1"/>
  <c r="AH52" i="1"/>
  <c r="AI52" i="1"/>
  <c r="AJ52" i="1"/>
  <c r="AK52" i="1"/>
  <c r="AM52" i="1"/>
  <c r="AO52" i="1"/>
  <c r="AQ52" i="1"/>
  <c r="AL52" i="1"/>
  <c r="AN52" i="1"/>
  <c r="AP52" i="1"/>
  <c r="AR52" i="1"/>
  <c r="T53" i="1"/>
  <c r="V53" i="1"/>
  <c r="U53" i="1"/>
  <c r="AG53" i="1"/>
  <c r="AH53" i="1"/>
  <c r="AI53" i="1"/>
  <c r="AJ53" i="1"/>
  <c r="AK53" i="1"/>
  <c r="AM53" i="1"/>
  <c r="AO53" i="1"/>
  <c r="AQ53" i="1"/>
  <c r="AL53" i="1"/>
  <c r="AN53" i="1"/>
  <c r="AP53" i="1"/>
  <c r="AR53" i="1"/>
  <c r="T54" i="1"/>
  <c r="V54" i="1"/>
  <c r="U54" i="1"/>
  <c r="AG54" i="1"/>
  <c r="AH54" i="1"/>
  <c r="AI54" i="1"/>
  <c r="AJ54" i="1"/>
  <c r="AK54" i="1"/>
  <c r="AM54" i="1"/>
  <c r="AO54" i="1"/>
  <c r="AQ54" i="1"/>
  <c r="AL54" i="1"/>
  <c r="AN54" i="1"/>
  <c r="AP54" i="1"/>
  <c r="AR54" i="1"/>
  <c r="T55" i="1"/>
  <c r="V55" i="1"/>
  <c r="U55" i="1"/>
  <c r="AG55" i="1"/>
  <c r="AH55" i="1"/>
  <c r="AI55" i="1"/>
  <c r="AJ55" i="1"/>
  <c r="AK55" i="1"/>
  <c r="AM55" i="1"/>
  <c r="AO55" i="1"/>
  <c r="AQ55" i="1"/>
  <c r="AL55" i="1"/>
  <c r="AN55" i="1"/>
  <c r="AP55" i="1"/>
  <c r="AR55" i="1"/>
  <c r="T56" i="1"/>
  <c r="V56" i="1"/>
  <c r="U56" i="1"/>
  <c r="AG56" i="1"/>
  <c r="AH56" i="1"/>
  <c r="AI56" i="1"/>
  <c r="AJ56" i="1"/>
  <c r="AK56" i="1"/>
  <c r="AM56" i="1"/>
  <c r="AO56" i="1"/>
  <c r="AQ56" i="1"/>
  <c r="AL56" i="1"/>
  <c r="AN56" i="1"/>
  <c r="AP56" i="1"/>
  <c r="AR56" i="1"/>
  <c r="T57" i="1"/>
  <c r="V57" i="1"/>
  <c r="U57" i="1"/>
  <c r="AG57" i="1"/>
  <c r="AH57" i="1"/>
  <c r="AI57" i="1"/>
  <c r="AJ57" i="1"/>
  <c r="AK57" i="1"/>
  <c r="AM57" i="1"/>
  <c r="AO57" i="1"/>
  <c r="AQ57" i="1"/>
  <c r="AL57" i="1"/>
  <c r="AN57" i="1"/>
  <c r="AP57" i="1"/>
  <c r="AR57" i="1"/>
  <c r="T58" i="1"/>
  <c r="V58" i="1"/>
  <c r="U58" i="1"/>
  <c r="AG58" i="1"/>
  <c r="AH58" i="1"/>
  <c r="AI58" i="1"/>
  <c r="AJ58" i="1"/>
  <c r="AK58" i="1"/>
  <c r="AM58" i="1"/>
  <c r="AO58" i="1"/>
  <c r="AQ58" i="1"/>
  <c r="AL58" i="1"/>
  <c r="AN58" i="1"/>
  <c r="AP58" i="1"/>
  <c r="AR58" i="1"/>
  <c r="T59" i="1"/>
  <c r="V59" i="1"/>
  <c r="U59" i="1"/>
  <c r="AG59" i="1"/>
  <c r="AH59" i="1"/>
  <c r="AI59" i="1"/>
  <c r="AJ59" i="1"/>
  <c r="AK59" i="1"/>
  <c r="AM59" i="1"/>
  <c r="AO59" i="1"/>
  <c r="AQ59" i="1"/>
  <c r="AL59" i="1"/>
  <c r="AN59" i="1"/>
  <c r="AP59" i="1"/>
  <c r="AR59" i="1"/>
  <c r="T60" i="1"/>
  <c r="V60" i="1"/>
  <c r="U60" i="1"/>
  <c r="AG60" i="1"/>
  <c r="AH60" i="1"/>
  <c r="AI60" i="1"/>
  <c r="AJ60" i="1"/>
  <c r="AK60" i="1"/>
  <c r="AM60" i="1"/>
  <c r="AO60" i="1"/>
  <c r="AQ60" i="1"/>
  <c r="AL60" i="1"/>
  <c r="AN60" i="1"/>
  <c r="AP60" i="1"/>
  <c r="AR60" i="1"/>
  <c r="T61" i="1"/>
  <c r="V61" i="1"/>
  <c r="U61" i="1"/>
  <c r="AG61" i="1"/>
  <c r="AH61" i="1"/>
  <c r="AI61" i="1"/>
  <c r="AJ61" i="1"/>
  <c r="AK61" i="1"/>
  <c r="AM61" i="1"/>
  <c r="AO61" i="1"/>
  <c r="AQ61" i="1"/>
  <c r="AL61" i="1"/>
  <c r="AN61" i="1"/>
  <c r="AP61" i="1"/>
  <c r="AR61" i="1"/>
  <c r="T62" i="1"/>
  <c r="V62" i="1"/>
  <c r="U62" i="1"/>
  <c r="AG62" i="1"/>
  <c r="AH62" i="1"/>
  <c r="AI62" i="1"/>
  <c r="AJ62" i="1"/>
  <c r="AK62" i="1"/>
  <c r="AM62" i="1"/>
  <c r="AO62" i="1"/>
  <c r="AQ62" i="1"/>
  <c r="AL62" i="1"/>
  <c r="AN62" i="1"/>
  <c r="AP62" i="1"/>
  <c r="AR62" i="1"/>
  <c r="T63" i="1"/>
  <c r="V63" i="1"/>
  <c r="U63" i="1"/>
  <c r="AG63" i="1"/>
  <c r="AH63" i="1"/>
  <c r="AI63" i="1"/>
  <c r="AJ63" i="1"/>
  <c r="AK63" i="1"/>
  <c r="AM63" i="1"/>
  <c r="AO63" i="1"/>
  <c r="AQ63" i="1"/>
  <c r="AL63" i="1"/>
  <c r="AN63" i="1"/>
  <c r="AP63" i="1"/>
  <c r="AR63" i="1"/>
  <c r="T64" i="1"/>
  <c r="V64" i="1"/>
  <c r="U64" i="1"/>
  <c r="AG64" i="1"/>
  <c r="AH64" i="1"/>
  <c r="AI64" i="1"/>
  <c r="AJ64" i="1"/>
  <c r="AK64" i="1"/>
  <c r="AM64" i="1"/>
  <c r="AO64" i="1"/>
  <c r="AQ64" i="1"/>
  <c r="AL64" i="1"/>
  <c r="AN64" i="1"/>
  <c r="AP64" i="1"/>
  <c r="AR64" i="1"/>
  <c r="T65" i="1"/>
  <c r="V65" i="1"/>
  <c r="U65" i="1"/>
  <c r="AG65" i="1"/>
  <c r="AH65" i="1"/>
  <c r="AI65" i="1"/>
  <c r="AJ65" i="1"/>
  <c r="AK65" i="1"/>
  <c r="AM65" i="1"/>
  <c r="AO65" i="1"/>
  <c r="AQ65" i="1"/>
  <c r="AL65" i="1"/>
  <c r="AN65" i="1"/>
  <c r="AP65" i="1"/>
  <c r="AR65" i="1"/>
  <c r="T66" i="1"/>
  <c r="V66" i="1"/>
  <c r="U66" i="1"/>
  <c r="AG66" i="1"/>
  <c r="AH66" i="1"/>
  <c r="AI66" i="1"/>
  <c r="AJ66" i="1"/>
  <c r="AK66" i="1"/>
  <c r="AM66" i="1"/>
  <c r="AO66" i="1"/>
  <c r="AQ66" i="1"/>
  <c r="AL66" i="1"/>
  <c r="AN66" i="1"/>
  <c r="AP66" i="1"/>
  <c r="AR66" i="1"/>
  <c r="T67" i="1"/>
  <c r="V67" i="1"/>
  <c r="U67" i="1"/>
  <c r="AG67" i="1"/>
  <c r="AH67" i="1"/>
  <c r="AI67" i="1"/>
  <c r="AJ67" i="1"/>
  <c r="AK67" i="1"/>
  <c r="AM67" i="1"/>
  <c r="AO67" i="1"/>
  <c r="AQ67" i="1"/>
  <c r="AL67" i="1"/>
  <c r="AN67" i="1"/>
  <c r="AP67" i="1"/>
  <c r="AR67" i="1"/>
  <c r="T68" i="1"/>
  <c r="V68" i="1"/>
  <c r="U68" i="1"/>
  <c r="AG68" i="1"/>
  <c r="AH68" i="1"/>
  <c r="AI68" i="1"/>
  <c r="AJ68" i="1"/>
  <c r="AK68" i="1"/>
  <c r="AM68" i="1"/>
  <c r="AO68" i="1"/>
  <c r="AQ68" i="1"/>
  <c r="AL68" i="1"/>
  <c r="AN68" i="1"/>
  <c r="AP68" i="1"/>
  <c r="AR68" i="1"/>
  <c r="T69" i="1"/>
  <c r="V69" i="1"/>
  <c r="U69" i="1"/>
  <c r="AG69" i="1"/>
  <c r="AH69" i="1"/>
  <c r="AI69" i="1"/>
  <c r="AJ69" i="1"/>
  <c r="AK69" i="1"/>
  <c r="AM69" i="1"/>
  <c r="AO69" i="1"/>
  <c r="AQ69" i="1"/>
  <c r="AL69" i="1"/>
  <c r="AN69" i="1"/>
  <c r="AP69" i="1"/>
  <c r="AR69" i="1"/>
  <c r="T70" i="1"/>
  <c r="V70" i="1"/>
  <c r="U70" i="1"/>
  <c r="AG70" i="1"/>
  <c r="AH70" i="1"/>
  <c r="AI70" i="1"/>
  <c r="AJ70" i="1"/>
  <c r="AK70" i="1"/>
  <c r="AM70" i="1"/>
  <c r="AO70" i="1"/>
  <c r="AQ70" i="1"/>
  <c r="AL70" i="1"/>
  <c r="AN70" i="1"/>
  <c r="AP70" i="1"/>
  <c r="AR70" i="1"/>
  <c r="T71" i="1"/>
  <c r="V71" i="1"/>
  <c r="U71" i="1"/>
  <c r="AG71" i="1"/>
  <c r="AH71" i="1"/>
  <c r="AI71" i="1"/>
  <c r="AJ71" i="1"/>
  <c r="AK71" i="1"/>
  <c r="AM71" i="1"/>
  <c r="AO71" i="1"/>
  <c r="AQ71" i="1"/>
  <c r="AL71" i="1"/>
  <c r="AN71" i="1"/>
  <c r="AP71" i="1"/>
  <c r="AR71" i="1"/>
  <c r="T72" i="1"/>
  <c r="V72" i="1"/>
  <c r="U72" i="1"/>
  <c r="AG72" i="1"/>
  <c r="AH72" i="1"/>
  <c r="AI72" i="1"/>
  <c r="AJ72" i="1"/>
  <c r="AK72" i="1"/>
  <c r="AM72" i="1"/>
  <c r="AO72" i="1"/>
  <c r="AQ72" i="1"/>
  <c r="AL72" i="1"/>
  <c r="AN72" i="1"/>
  <c r="AP72" i="1"/>
  <c r="AR72" i="1"/>
  <c r="T73" i="1"/>
  <c r="V73" i="1"/>
  <c r="U73" i="1"/>
  <c r="AG73" i="1"/>
  <c r="AH73" i="1"/>
  <c r="AI73" i="1"/>
  <c r="AJ73" i="1"/>
  <c r="AK73" i="1"/>
  <c r="AM73" i="1"/>
  <c r="AO73" i="1"/>
  <c r="AQ73" i="1"/>
  <c r="AL73" i="1"/>
  <c r="AN73" i="1"/>
  <c r="AP73" i="1"/>
  <c r="AR73" i="1"/>
  <c r="T74" i="1"/>
  <c r="V74" i="1"/>
  <c r="U74" i="1"/>
  <c r="AG74" i="1"/>
  <c r="AH74" i="1"/>
  <c r="AI74" i="1"/>
  <c r="AJ74" i="1"/>
  <c r="AK74" i="1"/>
  <c r="AM74" i="1"/>
  <c r="AO74" i="1"/>
  <c r="AQ74" i="1"/>
  <c r="AL74" i="1"/>
  <c r="AN74" i="1"/>
  <c r="AP74" i="1"/>
  <c r="AR74" i="1"/>
  <c r="T75" i="1"/>
  <c r="V75" i="1"/>
  <c r="U75" i="1"/>
  <c r="AG75" i="1"/>
  <c r="AH75" i="1"/>
  <c r="AI75" i="1"/>
  <c r="AJ75" i="1"/>
  <c r="AK75" i="1"/>
  <c r="AM75" i="1"/>
  <c r="AO75" i="1"/>
  <c r="AQ75" i="1"/>
  <c r="AL75" i="1"/>
  <c r="AN75" i="1"/>
  <c r="AP75" i="1"/>
  <c r="AR75" i="1"/>
  <c r="T76" i="1"/>
  <c r="V76" i="1"/>
  <c r="U76" i="1"/>
  <c r="AG76" i="1"/>
  <c r="AH76" i="1"/>
  <c r="AI76" i="1"/>
  <c r="AJ76" i="1"/>
  <c r="AK76" i="1"/>
  <c r="AM76" i="1"/>
  <c r="AO76" i="1"/>
  <c r="AQ76" i="1"/>
  <c r="AL76" i="1"/>
  <c r="AN76" i="1"/>
  <c r="AP76" i="1"/>
  <c r="AR76" i="1"/>
  <c r="T77" i="1"/>
  <c r="V77" i="1"/>
  <c r="U77" i="1"/>
  <c r="AG77" i="1"/>
  <c r="AH77" i="1"/>
  <c r="AI77" i="1"/>
  <c r="AJ77" i="1"/>
  <c r="AK77" i="1"/>
  <c r="AM77" i="1"/>
  <c r="AO77" i="1"/>
  <c r="AQ77" i="1"/>
  <c r="AL77" i="1"/>
  <c r="AN77" i="1"/>
  <c r="AP77" i="1"/>
  <c r="AR77" i="1"/>
  <c r="T78" i="1"/>
  <c r="V78" i="1"/>
  <c r="U78" i="1"/>
  <c r="AG78" i="1"/>
  <c r="AH78" i="1"/>
  <c r="AI78" i="1"/>
  <c r="AJ78" i="1"/>
  <c r="AK78" i="1"/>
  <c r="AM78" i="1"/>
  <c r="AO78" i="1"/>
  <c r="AQ78" i="1"/>
  <c r="AL78" i="1"/>
  <c r="AN78" i="1"/>
  <c r="AP78" i="1"/>
  <c r="AR78" i="1"/>
  <c r="T79" i="1"/>
  <c r="V79" i="1"/>
  <c r="U79" i="1"/>
  <c r="AG79" i="1"/>
  <c r="AH79" i="1"/>
  <c r="AI79" i="1"/>
  <c r="AJ79" i="1"/>
  <c r="AK79" i="1"/>
  <c r="AM79" i="1"/>
  <c r="AO79" i="1"/>
  <c r="AQ79" i="1"/>
  <c r="AL79" i="1"/>
  <c r="AN79" i="1"/>
  <c r="AP79" i="1"/>
  <c r="AR79" i="1"/>
  <c r="T80" i="1"/>
  <c r="V80" i="1"/>
  <c r="U80" i="1"/>
  <c r="AG80" i="1"/>
  <c r="AH80" i="1"/>
  <c r="AI80" i="1"/>
  <c r="AJ80" i="1"/>
  <c r="AK80" i="1"/>
  <c r="AM80" i="1"/>
  <c r="AO80" i="1"/>
  <c r="AQ80" i="1"/>
  <c r="AL80" i="1"/>
  <c r="AN80" i="1"/>
  <c r="AP80" i="1"/>
  <c r="AR80" i="1"/>
  <c r="T81" i="1"/>
  <c r="V81" i="1"/>
  <c r="U81" i="1"/>
  <c r="AG81" i="1"/>
  <c r="AH81" i="1"/>
  <c r="AI81" i="1"/>
  <c r="AJ81" i="1"/>
  <c r="AK81" i="1"/>
  <c r="AM81" i="1"/>
  <c r="AO81" i="1"/>
  <c r="AQ81" i="1"/>
  <c r="AL81" i="1"/>
  <c r="AN81" i="1"/>
  <c r="AP81" i="1"/>
  <c r="AR81" i="1"/>
  <c r="T82" i="1"/>
  <c r="V82" i="1"/>
  <c r="U82" i="1"/>
  <c r="AG82" i="1"/>
  <c r="AH82" i="1"/>
  <c r="AI82" i="1"/>
  <c r="AJ82" i="1"/>
  <c r="AK82" i="1"/>
  <c r="AM82" i="1"/>
  <c r="AO82" i="1"/>
  <c r="AQ82" i="1"/>
  <c r="AL82" i="1"/>
  <c r="AN82" i="1"/>
  <c r="AP82" i="1"/>
  <c r="AR82" i="1"/>
  <c r="T83" i="1"/>
  <c r="V83" i="1"/>
  <c r="U83" i="1"/>
  <c r="AG83" i="1"/>
  <c r="AH83" i="1"/>
  <c r="AI83" i="1"/>
  <c r="AJ83" i="1"/>
  <c r="AK83" i="1"/>
  <c r="AM83" i="1"/>
  <c r="AO83" i="1"/>
  <c r="AQ83" i="1"/>
  <c r="AL83" i="1"/>
  <c r="AN83" i="1"/>
  <c r="AP83" i="1"/>
  <c r="AR83" i="1"/>
  <c r="T84" i="1"/>
  <c r="V84" i="1"/>
  <c r="U84" i="1"/>
  <c r="AG84" i="1"/>
  <c r="AH84" i="1"/>
  <c r="AI84" i="1"/>
  <c r="AJ84" i="1"/>
  <c r="AK84" i="1"/>
  <c r="AM84" i="1"/>
  <c r="AO84" i="1"/>
  <c r="AQ84" i="1"/>
  <c r="AL84" i="1"/>
  <c r="AN84" i="1"/>
  <c r="AP84" i="1"/>
  <c r="AR84" i="1"/>
  <c r="T85" i="1"/>
  <c r="V85" i="1"/>
  <c r="U85" i="1"/>
  <c r="AG85" i="1"/>
  <c r="AH85" i="1"/>
  <c r="AI85" i="1"/>
  <c r="AJ85" i="1"/>
  <c r="AK85" i="1"/>
  <c r="AM85" i="1"/>
  <c r="AO85" i="1"/>
  <c r="AQ85" i="1"/>
  <c r="AL85" i="1"/>
  <c r="AN85" i="1"/>
  <c r="AP85" i="1"/>
  <c r="AR85" i="1"/>
  <c r="T86" i="1"/>
  <c r="V86" i="1"/>
  <c r="U86" i="1"/>
  <c r="AG86" i="1"/>
  <c r="AH86" i="1"/>
  <c r="AI86" i="1"/>
  <c r="AJ86" i="1"/>
  <c r="AK86" i="1"/>
  <c r="AM86" i="1"/>
  <c r="AO86" i="1"/>
  <c r="AQ86" i="1"/>
  <c r="AL86" i="1"/>
  <c r="AN86" i="1"/>
  <c r="AP86" i="1"/>
  <c r="AR86" i="1"/>
  <c r="T87" i="1"/>
  <c r="V87" i="1"/>
  <c r="U87" i="1"/>
  <c r="AG87" i="1"/>
  <c r="AH87" i="1"/>
  <c r="AI87" i="1"/>
  <c r="AJ87" i="1"/>
  <c r="AK87" i="1"/>
  <c r="AM87" i="1"/>
  <c r="AO87" i="1"/>
  <c r="AQ87" i="1"/>
  <c r="AL87" i="1"/>
  <c r="AN87" i="1"/>
  <c r="AP87" i="1"/>
  <c r="AR87" i="1"/>
  <c r="T88" i="1"/>
  <c r="V88" i="1"/>
  <c r="U88" i="1"/>
  <c r="AG88" i="1"/>
  <c r="AH88" i="1"/>
  <c r="AI88" i="1"/>
  <c r="AJ88" i="1"/>
  <c r="AK88" i="1"/>
  <c r="AM88" i="1"/>
  <c r="AO88" i="1"/>
  <c r="AQ88" i="1"/>
  <c r="AL88" i="1"/>
  <c r="AN88" i="1"/>
  <c r="AP88" i="1"/>
  <c r="AR88" i="1"/>
  <c r="T89" i="1"/>
  <c r="V89" i="1"/>
  <c r="U89" i="1"/>
  <c r="AG89" i="1"/>
  <c r="AH89" i="1"/>
  <c r="AI89" i="1"/>
  <c r="AJ89" i="1"/>
  <c r="AK89" i="1"/>
  <c r="AM89" i="1"/>
  <c r="AO89" i="1"/>
  <c r="AQ89" i="1"/>
  <c r="AL89" i="1"/>
  <c r="AN89" i="1"/>
  <c r="AP89" i="1"/>
  <c r="AR89" i="1"/>
  <c r="T90" i="1"/>
  <c r="V90" i="1"/>
  <c r="U90" i="1"/>
  <c r="AG90" i="1"/>
  <c r="AH90" i="1"/>
  <c r="AI90" i="1"/>
  <c r="AJ90" i="1"/>
  <c r="AK90" i="1"/>
  <c r="AM90" i="1"/>
  <c r="AO90" i="1"/>
  <c r="AQ90" i="1"/>
  <c r="AL90" i="1"/>
  <c r="AN90" i="1"/>
  <c r="AP90" i="1"/>
  <c r="AR90" i="1"/>
  <c r="T91" i="1"/>
  <c r="V91" i="1"/>
  <c r="U91" i="1"/>
  <c r="AG91" i="1"/>
  <c r="AH91" i="1"/>
  <c r="AI91" i="1"/>
  <c r="AJ91" i="1"/>
  <c r="AK91" i="1"/>
  <c r="AM91" i="1"/>
  <c r="AO91" i="1"/>
  <c r="AQ91" i="1"/>
  <c r="AL91" i="1"/>
  <c r="AN91" i="1"/>
  <c r="AP91" i="1"/>
  <c r="AR91" i="1"/>
  <c r="T92" i="1"/>
  <c r="V92" i="1"/>
  <c r="U92" i="1"/>
  <c r="AG92" i="1"/>
  <c r="AH92" i="1"/>
  <c r="AI92" i="1"/>
  <c r="AJ92" i="1"/>
  <c r="AK92" i="1"/>
  <c r="AM92" i="1"/>
  <c r="AO92" i="1"/>
  <c r="AQ92" i="1"/>
  <c r="AL92" i="1"/>
  <c r="AN92" i="1"/>
  <c r="AP92" i="1"/>
  <c r="AR92" i="1"/>
  <c r="T93" i="1"/>
  <c r="V93" i="1"/>
  <c r="U93" i="1"/>
  <c r="AG93" i="1"/>
  <c r="AH93" i="1"/>
  <c r="AI93" i="1"/>
  <c r="AJ93" i="1"/>
  <c r="AK93" i="1"/>
  <c r="AM93" i="1"/>
  <c r="AO93" i="1"/>
  <c r="AQ93" i="1"/>
  <c r="AL93" i="1"/>
  <c r="AN93" i="1"/>
  <c r="AP93" i="1"/>
  <c r="AR93" i="1"/>
  <c r="T94" i="1"/>
  <c r="V94" i="1"/>
  <c r="U94" i="1"/>
  <c r="AG94" i="1"/>
  <c r="AH94" i="1"/>
  <c r="AI94" i="1"/>
  <c r="AJ94" i="1"/>
  <c r="AK94" i="1"/>
  <c r="AM94" i="1"/>
  <c r="AO94" i="1"/>
  <c r="AQ94" i="1"/>
  <c r="AL94" i="1"/>
  <c r="AN94" i="1"/>
  <c r="AP94" i="1"/>
  <c r="AR94" i="1"/>
  <c r="T95" i="1"/>
  <c r="V95" i="1"/>
  <c r="U95" i="1"/>
  <c r="AG95" i="1"/>
  <c r="AH95" i="1"/>
  <c r="AI95" i="1"/>
  <c r="AJ95" i="1"/>
  <c r="AK95" i="1"/>
  <c r="AM95" i="1"/>
  <c r="AO95" i="1"/>
  <c r="AQ95" i="1"/>
  <c r="AL95" i="1"/>
  <c r="AN95" i="1"/>
  <c r="AP95" i="1"/>
  <c r="AR95" i="1"/>
  <c r="T96" i="1"/>
  <c r="V96" i="1"/>
  <c r="U96" i="1"/>
  <c r="AG96" i="1"/>
  <c r="AH96" i="1"/>
  <c r="AI96" i="1"/>
  <c r="AJ96" i="1"/>
  <c r="AK96" i="1"/>
  <c r="AM96" i="1"/>
  <c r="AO96" i="1"/>
  <c r="AQ96" i="1"/>
  <c r="AL96" i="1"/>
  <c r="AN96" i="1"/>
  <c r="AP96" i="1"/>
  <c r="AR96" i="1"/>
  <c r="T97" i="1"/>
  <c r="V97" i="1"/>
  <c r="U97" i="1"/>
  <c r="AG97" i="1"/>
  <c r="AH97" i="1"/>
  <c r="AI97" i="1"/>
  <c r="AJ97" i="1"/>
  <c r="AK97" i="1"/>
  <c r="AM97" i="1"/>
  <c r="AO97" i="1"/>
  <c r="AQ97" i="1"/>
  <c r="AL97" i="1"/>
  <c r="AN97" i="1"/>
  <c r="AP97" i="1"/>
  <c r="AR97" i="1"/>
  <c r="T98" i="1"/>
  <c r="V98" i="1"/>
  <c r="U98" i="1"/>
  <c r="AG98" i="1"/>
  <c r="AH98" i="1"/>
  <c r="AI98" i="1"/>
  <c r="AJ98" i="1"/>
  <c r="AK98" i="1"/>
  <c r="AM98" i="1"/>
  <c r="AO98" i="1"/>
  <c r="AQ98" i="1"/>
  <c r="AL98" i="1"/>
  <c r="AN98" i="1"/>
  <c r="AP98" i="1"/>
  <c r="AR98" i="1"/>
  <c r="T99" i="1"/>
  <c r="V99" i="1"/>
  <c r="U99" i="1"/>
  <c r="AG99" i="1"/>
  <c r="AH99" i="1"/>
  <c r="AI99" i="1"/>
  <c r="AJ99" i="1"/>
  <c r="AK99" i="1"/>
  <c r="AM99" i="1"/>
  <c r="AO99" i="1"/>
  <c r="AQ99" i="1"/>
  <c r="AL99" i="1"/>
  <c r="AN99" i="1"/>
  <c r="AP99" i="1"/>
  <c r="AR99" i="1"/>
  <c r="T100" i="1"/>
  <c r="V100" i="1"/>
  <c r="U100" i="1"/>
  <c r="AG100" i="1"/>
  <c r="AH100" i="1"/>
  <c r="AI100" i="1"/>
  <c r="AJ100" i="1"/>
  <c r="AK100" i="1"/>
  <c r="AM100" i="1"/>
  <c r="AO100" i="1"/>
  <c r="AQ100" i="1"/>
  <c r="AL100" i="1"/>
  <c r="AN100" i="1"/>
  <c r="AP100" i="1"/>
  <c r="AR100" i="1"/>
  <c r="T101" i="1"/>
  <c r="V101" i="1"/>
  <c r="U101" i="1"/>
  <c r="AG101" i="1"/>
  <c r="AH101" i="1"/>
  <c r="AI101" i="1"/>
  <c r="AJ101" i="1"/>
  <c r="AK101" i="1"/>
  <c r="AM101" i="1"/>
  <c r="AO101" i="1"/>
  <c r="AQ101" i="1"/>
  <c r="AL101" i="1"/>
  <c r="AN101" i="1"/>
  <c r="AP101" i="1"/>
  <c r="AR101" i="1"/>
  <c r="T102" i="1"/>
  <c r="V102" i="1"/>
  <c r="U102" i="1"/>
  <c r="AG102" i="1"/>
  <c r="AH102" i="1"/>
  <c r="AI102" i="1"/>
  <c r="AJ102" i="1"/>
  <c r="AK102" i="1"/>
  <c r="AM102" i="1"/>
  <c r="AO102" i="1"/>
  <c r="AQ102" i="1"/>
  <c r="AL102" i="1"/>
  <c r="AN102" i="1"/>
  <c r="AP102" i="1"/>
  <c r="AR102" i="1"/>
  <c r="T103" i="1"/>
  <c r="V103" i="1"/>
  <c r="U103" i="1"/>
  <c r="AG103" i="1"/>
  <c r="AH103" i="1"/>
  <c r="AI103" i="1"/>
  <c r="AJ103" i="1"/>
  <c r="AK103" i="1"/>
  <c r="AM103" i="1"/>
  <c r="AO103" i="1"/>
  <c r="AQ103" i="1"/>
  <c r="AL103" i="1"/>
  <c r="AN103" i="1"/>
  <c r="AP103" i="1"/>
  <c r="AR103" i="1"/>
  <c r="T104" i="1"/>
  <c r="V104" i="1"/>
  <c r="U104" i="1"/>
  <c r="AG104" i="1"/>
  <c r="AH104" i="1"/>
  <c r="AI104" i="1"/>
  <c r="AJ104" i="1"/>
  <c r="AK104" i="1"/>
  <c r="AM104" i="1"/>
  <c r="AO104" i="1"/>
  <c r="AQ104" i="1"/>
  <c r="AL104" i="1"/>
  <c r="AN104" i="1"/>
  <c r="AP104" i="1"/>
  <c r="AR104" i="1"/>
  <c r="T105" i="1"/>
  <c r="V105" i="1"/>
  <c r="U105" i="1"/>
  <c r="AG105" i="1"/>
  <c r="AH105" i="1"/>
  <c r="AI105" i="1"/>
  <c r="AJ105" i="1"/>
  <c r="AK105" i="1"/>
  <c r="AM105" i="1"/>
  <c r="AO105" i="1"/>
  <c r="AQ105" i="1"/>
  <c r="AL105" i="1"/>
  <c r="AN105" i="1"/>
  <c r="AP105" i="1"/>
  <c r="AR105" i="1"/>
  <c r="T106" i="1"/>
  <c r="V106" i="1"/>
  <c r="U106" i="1"/>
  <c r="AG106" i="1"/>
  <c r="AH106" i="1"/>
  <c r="AI106" i="1"/>
  <c r="AJ106" i="1"/>
  <c r="AK106" i="1"/>
  <c r="AM106" i="1"/>
  <c r="AO106" i="1"/>
  <c r="AQ106" i="1"/>
  <c r="AL106" i="1"/>
  <c r="AN106" i="1"/>
  <c r="AP106" i="1"/>
  <c r="AR106" i="1"/>
  <c r="T107" i="1"/>
  <c r="V107" i="1"/>
  <c r="U107" i="1"/>
  <c r="AG107" i="1"/>
  <c r="AH107" i="1"/>
  <c r="AI107" i="1"/>
  <c r="AJ107" i="1"/>
  <c r="AK107" i="1"/>
  <c r="AM107" i="1"/>
  <c r="AO107" i="1"/>
  <c r="AQ107" i="1"/>
  <c r="AL107" i="1"/>
  <c r="AN107" i="1"/>
  <c r="AP107" i="1"/>
  <c r="AR107" i="1"/>
  <c r="T108" i="1"/>
  <c r="V108" i="1"/>
  <c r="U108" i="1"/>
  <c r="AG108" i="1"/>
  <c r="AH108" i="1"/>
  <c r="AI108" i="1"/>
  <c r="AJ108" i="1"/>
  <c r="AK108" i="1"/>
  <c r="AM108" i="1"/>
  <c r="AO108" i="1"/>
  <c r="AQ108" i="1"/>
  <c r="AL108" i="1"/>
  <c r="AN108" i="1"/>
  <c r="AP108" i="1"/>
  <c r="AR108" i="1"/>
  <c r="T109" i="1"/>
  <c r="V109" i="1"/>
  <c r="U109" i="1"/>
  <c r="AG109" i="1"/>
  <c r="AH109" i="1"/>
  <c r="AI109" i="1"/>
  <c r="AJ109" i="1"/>
  <c r="AK109" i="1"/>
  <c r="AM109" i="1"/>
  <c r="AO109" i="1"/>
  <c r="AQ109" i="1"/>
  <c r="AL109" i="1"/>
  <c r="AN109" i="1"/>
  <c r="AP109" i="1"/>
  <c r="AR109" i="1"/>
  <c r="T110" i="1"/>
  <c r="V110" i="1"/>
  <c r="U110" i="1"/>
  <c r="AG110" i="1"/>
  <c r="AH110" i="1"/>
  <c r="AI110" i="1"/>
  <c r="AJ110" i="1"/>
  <c r="AK110" i="1"/>
  <c r="AM110" i="1"/>
  <c r="AO110" i="1"/>
  <c r="AQ110" i="1"/>
  <c r="AL110" i="1"/>
  <c r="AN110" i="1"/>
  <c r="AP110" i="1"/>
  <c r="AR110" i="1"/>
  <c r="T111" i="1"/>
  <c r="V111" i="1"/>
  <c r="U111" i="1"/>
  <c r="AG111" i="1"/>
  <c r="AH111" i="1"/>
  <c r="AI111" i="1"/>
  <c r="AJ111" i="1"/>
  <c r="AK111" i="1"/>
  <c r="AM111" i="1"/>
  <c r="AO111" i="1"/>
  <c r="AQ111" i="1"/>
  <c r="AL111" i="1"/>
  <c r="AN111" i="1"/>
  <c r="AP111" i="1"/>
  <c r="AR111" i="1"/>
  <c r="T112" i="1"/>
  <c r="V112" i="1"/>
  <c r="U112" i="1"/>
  <c r="AG112" i="1"/>
  <c r="AH112" i="1"/>
  <c r="AI112" i="1"/>
  <c r="AJ112" i="1"/>
  <c r="AK112" i="1"/>
  <c r="AM112" i="1"/>
  <c r="AO112" i="1"/>
  <c r="AQ112" i="1"/>
  <c r="AL112" i="1"/>
  <c r="AN112" i="1"/>
  <c r="AP112" i="1"/>
  <c r="AR112" i="1"/>
  <c r="T113" i="1"/>
  <c r="V113" i="1"/>
  <c r="U113" i="1"/>
  <c r="AG113" i="1"/>
  <c r="AH113" i="1"/>
  <c r="AI113" i="1"/>
  <c r="AJ113" i="1"/>
  <c r="AK113" i="1"/>
  <c r="AM113" i="1"/>
  <c r="AO113" i="1"/>
  <c r="AQ113" i="1"/>
  <c r="AL113" i="1"/>
  <c r="AN113" i="1"/>
  <c r="AP113" i="1"/>
  <c r="AR113" i="1"/>
  <c r="T114" i="1"/>
  <c r="V114" i="1"/>
  <c r="U114" i="1"/>
  <c r="AG114" i="1"/>
  <c r="AH114" i="1"/>
  <c r="AI114" i="1"/>
  <c r="AJ114" i="1"/>
  <c r="AK114" i="1"/>
  <c r="AM114" i="1"/>
  <c r="AO114" i="1"/>
  <c r="AQ114" i="1"/>
  <c r="AL114" i="1"/>
  <c r="AN114" i="1"/>
  <c r="AP114" i="1"/>
  <c r="AR114" i="1"/>
  <c r="T115" i="1"/>
  <c r="V115" i="1"/>
  <c r="U115" i="1"/>
  <c r="AG115" i="1"/>
  <c r="AH115" i="1"/>
  <c r="AI115" i="1"/>
  <c r="AJ115" i="1"/>
  <c r="AK115" i="1"/>
  <c r="AM115" i="1"/>
  <c r="AO115" i="1"/>
  <c r="AQ115" i="1"/>
  <c r="AL115" i="1"/>
  <c r="AN115" i="1"/>
  <c r="AP115" i="1"/>
  <c r="AR115" i="1"/>
  <c r="T116" i="1"/>
  <c r="V116" i="1"/>
  <c r="U116" i="1"/>
  <c r="AG116" i="1"/>
  <c r="AH116" i="1"/>
  <c r="AI116" i="1"/>
  <c r="AJ116" i="1"/>
  <c r="AK116" i="1"/>
  <c r="AM116" i="1"/>
  <c r="AO116" i="1"/>
  <c r="AQ116" i="1"/>
  <c r="AL116" i="1"/>
  <c r="AN116" i="1"/>
  <c r="AP116" i="1"/>
  <c r="AR116" i="1"/>
  <c r="T117" i="1"/>
  <c r="V117" i="1"/>
  <c r="U117" i="1"/>
  <c r="AG117" i="1"/>
  <c r="AH117" i="1"/>
  <c r="AI117" i="1"/>
  <c r="AJ117" i="1"/>
  <c r="AK117" i="1"/>
  <c r="AM117" i="1"/>
  <c r="AO117" i="1"/>
  <c r="AQ117" i="1"/>
  <c r="AL117" i="1"/>
  <c r="AN117" i="1"/>
  <c r="AP117" i="1"/>
  <c r="AR117" i="1"/>
  <c r="T118" i="1"/>
  <c r="V118" i="1"/>
  <c r="U118" i="1"/>
  <c r="AG118" i="1"/>
  <c r="AH118" i="1"/>
  <c r="AI118" i="1"/>
  <c r="AJ118" i="1"/>
  <c r="AK118" i="1"/>
  <c r="AM118" i="1"/>
  <c r="AO118" i="1"/>
  <c r="AQ118" i="1"/>
  <c r="AL118" i="1"/>
  <c r="AN118" i="1"/>
  <c r="AP118" i="1"/>
  <c r="AR118" i="1"/>
  <c r="T119" i="1"/>
  <c r="V119" i="1"/>
  <c r="U119" i="1"/>
  <c r="AG119" i="1"/>
  <c r="AH119" i="1"/>
  <c r="AI119" i="1"/>
  <c r="AJ119" i="1"/>
  <c r="AK119" i="1"/>
  <c r="AM119" i="1"/>
  <c r="AO119" i="1"/>
  <c r="AQ119" i="1"/>
  <c r="AL119" i="1"/>
  <c r="AN119" i="1"/>
  <c r="AP119" i="1"/>
  <c r="AR119" i="1"/>
  <c r="T120" i="1"/>
  <c r="V120" i="1"/>
  <c r="U120" i="1"/>
  <c r="AG120" i="1"/>
  <c r="AH120" i="1"/>
  <c r="AI120" i="1"/>
  <c r="AJ120" i="1"/>
  <c r="AK120" i="1"/>
  <c r="AM120" i="1"/>
  <c r="AO120" i="1"/>
  <c r="AQ120" i="1"/>
  <c r="AL120" i="1"/>
  <c r="AN120" i="1"/>
  <c r="AP120" i="1"/>
  <c r="AR120" i="1"/>
  <c r="T121" i="1"/>
  <c r="V121" i="1"/>
  <c r="U121" i="1"/>
  <c r="AG121" i="1"/>
  <c r="AH121" i="1"/>
  <c r="AI121" i="1"/>
  <c r="AJ121" i="1"/>
  <c r="AK121" i="1"/>
  <c r="AM121" i="1"/>
  <c r="AO121" i="1"/>
  <c r="AQ121" i="1"/>
  <c r="AL121" i="1"/>
  <c r="AN121" i="1"/>
  <c r="AP121" i="1"/>
  <c r="AR121" i="1"/>
  <c r="T122" i="1"/>
  <c r="V122" i="1"/>
  <c r="U122" i="1"/>
  <c r="AG122" i="1"/>
  <c r="AH122" i="1"/>
  <c r="AI122" i="1"/>
  <c r="AJ122" i="1"/>
  <c r="AK122" i="1"/>
  <c r="AM122" i="1"/>
  <c r="AO122" i="1"/>
  <c r="AQ122" i="1"/>
  <c r="AL122" i="1"/>
  <c r="AN122" i="1"/>
  <c r="AP122" i="1"/>
  <c r="AR122" i="1"/>
  <c r="T123" i="1"/>
  <c r="V123" i="1"/>
  <c r="U123" i="1"/>
  <c r="AG123" i="1"/>
  <c r="AH123" i="1"/>
  <c r="AI123" i="1"/>
  <c r="AJ123" i="1"/>
  <c r="AK123" i="1"/>
  <c r="AM123" i="1"/>
  <c r="AO123" i="1"/>
  <c r="AQ123" i="1"/>
  <c r="AL123" i="1"/>
  <c r="AN123" i="1"/>
  <c r="AP123" i="1"/>
  <c r="AR123" i="1"/>
  <c r="T124" i="1"/>
  <c r="V124" i="1"/>
  <c r="U124" i="1"/>
  <c r="AG124" i="1"/>
  <c r="AH124" i="1"/>
  <c r="AI124" i="1"/>
  <c r="AJ124" i="1"/>
  <c r="AK124" i="1"/>
  <c r="AM124" i="1"/>
  <c r="AO124" i="1"/>
  <c r="AQ124" i="1"/>
  <c r="AL124" i="1"/>
  <c r="AN124" i="1"/>
  <c r="AP124" i="1"/>
  <c r="AR124" i="1"/>
  <c r="T125" i="1"/>
  <c r="V125" i="1"/>
  <c r="U125" i="1"/>
  <c r="AG125" i="1"/>
  <c r="AH125" i="1"/>
  <c r="AI125" i="1"/>
  <c r="AJ125" i="1"/>
  <c r="AK125" i="1"/>
  <c r="AM125" i="1"/>
  <c r="AO125" i="1"/>
  <c r="AQ125" i="1"/>
  <c r="AL125" i="1"/>
  <c r="AN125" i="1"/>
  <c r="AP125" i="1"/>
  <c r="AR125" i="1"/>
  <c r="T126" i="1"/>
  <c r="V126" i="1"/>
  <c r="U126" i="1"/>
  <c r="AG126" i="1"/>
  <c r="AH126" i="1"/>
  <c r="AI126" i="1"/>
  <c r="AJ126" i="1"/>
  <c r="AK126" i="1"/>
  <c r="AM126" i="1"/>
  <c r="AO126" i="1"/>
  <c r="AQ126" i="1"/>
  <c r="AL126" i="1"/>
  <c r="AN126" i="1"/>
  <c r="AP126" i="1"/>
  <c r="AR126" i="1"/>
  <c r="T127" i="1"/>
  <c r="V127" i="1"/>
  <c r="U127" i="1"/>
  <c r="AG127" i="1"/>
  <c r="AH127" i="1"/>
  <c r="AI127" i="1"/>
  <c r="AJ127" i="1"/>
  <c r="AK127" i="1"/>
  <c r="AM127" i="1"/>
  <c r="AO127" i="1"/>
  <c r="AQ127" i="1"/>
  <c r="AL127" i="1"/>
  <c r="AN127" i="1"/>
  <c r="AP127" i="1"/>
  <c r="AR127" i="1"/>
  <c r="T128" i="1"/>
  <c r="V128" i="1"/>
  <c r="U128" i="1"/>
  <c r="AG128" i="1"/>
  <c r="AH128" i="1"/>
  <c r="AI128" i="1"/>
  <c r="AJ128" i="1"/>
  <c r="AK128" i="1"/>
  <c r="AM128" i="1"/>
  <c r="AO128" i="1"/>
  <c r="AQ128" i="1"/>
  <c r="AL128" i="1"/>
  <c r="AN128" i="1"/>
  <c r="AP128" i="1"/>
  <c r="AR128" i="1"/>
  <c r="T129" i="1"/>
  <c r="V129" i="1"/>
  <c r="U129" i="1"/>
  <c r="AG129" i="1"/>
  <c r="AH129" i="1"/>
  <c r="AI129" i="1"/>
  <c r="AJ129" i="1"/>
  <c r="AK129" i="1"/>
  <c r="AM129" i="1"/>
  <c r="AO129" i="1"/>
  <c r="AQ129" i="1"/>
  <c r="AL129" i="1"/>
  <c r="AN129" i="1"/>
  <c r="AP129" i="1"/>
  <c r="AR129" i="1"/>
  <c r="T130" i="1"/>
  <c r="V130" i="1"/>
  <c r="U130" i="1"/>
  <c r="AG130" i="1"/>
  <c r="AH130" i="1"/>
  <c r="AI130" i="1"/>
  <c r="AJ130" i="1"/>
  <c r="AK130" i="1"/>
  <c r="AM130" i="1"/>
  <c r="AO130" i="1"/>
  <c r="AQ130" i="1"/>
  <c r="AL130" i="1"/>
  <c r="AN130" i="1"/>
  <c r="AP130" i="1"/>
  <c r="AR130" i="1"/>
  <c r="T131" i="1"/>
  <c r="V131" i="1"/>
  <c r="U131" i="1"/>
  <c r="AG131" i="1"/>
  <c r="AH131" i="1"/>
  <c r="AI131" i="1"/>
  <c r="AJ131" i="1"/>
  <c r="AK131" i="1"/>
  <c r="AM131" i="1"/>
  <c r="AO131" i="1"/>
  <c r="AQ131" i="1"/>
  <c r="AL131" i="1"/>
  <c r="AN131" i="1"/>
  <c r="AP131" i="1"/>
  <c r="AR131" i="1"/>
  <c r="T132" i="1"/>
  <c r="V132" i="1"/>
  <c r="U132" i="1"/>
  <c r="AG132" i="1"/>
  <c r="AH132" i="1"/>
  <c r="AI132" i="1"/>
  <c r="AJ132" i="1"/>
  <c r="AK132" i="1"/>
  <c r="AM132" i="1"/>
  <c r="AO132" i="1"/>
  <c r="AQ132" i="1"/>
  <c r="AL132" i="1"/>
  <c r="AN132" i="1"/>
  <c r="AP132" i="1"/>
  <c r="AR132" i="1"/>
  <c r="T133" i="1"/>
  <c r="V133" i="1"/>
  <c r="U133" i="1"/>
  <c r="AG133" i="1"/>
  <c r="AH133" i="1"/>
  <c r="AI133" i="1"/>
  <c r="AJ133" i="1"/>
  <c r="AK133" i="1"/>
  <c r="AM133" i="1"/>
  <c r="AO133" i="1"/>
  <c r="AQ133" i="1"/>
  <c r="AL133" i="1"/>
  <c r="AN133" i="1"/>
  <c r="AP133" i="1"/>
  <c r="AR133" i="1"/>
  <c r="T134" i="1"/>
  <c r="V134" i="1"/>
  <c r="U134" i="1"/>
  <c r="AG134" i="1"/>
  <c r="AH134" i="1"/>
  <c r="AI134" i="1"/>
  <c r="AJ134" i="1"/>
  <c r="AK134" i="1"/>
  <c r="AM134" i="1"/>
  <c r="AO134" i="1"/>
  <c r="AQ134" i="1"/>
  <c r="AL134" i="1"/>
  <c r="AN134" i="1"/>
  <c r="AP134" i="1"/>
  <c r="AR134" i="1"/>
  <c r="T135" i="1"/>
  <c r="V135" i="1"/>
  <c r="U135" i="1"/>
  <c r="AG135" i="1"/>
  <c r="AH135" i="1"/>
  <c r="AI135" i="1"/>
  <c r="AJ135" i="1"/>
  <c r="AK135" i="1"/>
  <c r="AM135" i="1"/>
  <c r="AO135" i="1"/>
  <c r="AQ135" i="1"/>
  <c r="AL135" i="1"/>
  <c r="AN135" i="1"/>
  <c r="AP135" i="1"/>
  <c r="AR135" i="1"/>
  <c r="T136" i="1"/>
  <c r="V136" i="1"/>
  <c r="U136" i="1"/>
  <c r="AG136" i="1"/>
  <c r="AH136" i="1"/>
  <c r="AI136" i="1"/>
  <c r="AJ136" i="1"/>
  <c r="AK136" i="1"/>
  <c r="AM136" i="1"/>
  <c r="AO136" i="1"/>
  <c r="AQ136" i="1"/>
  <c r="AL136" i="1"/>
  <c r="AN136" i="1"/>
  <c r="AP136" i="1"/>
  <c r="AR136" i="1"/>
  <c r="T137" i="1"/>
  <c r="V137" i="1"/>
  <c r="U137" i="1"/>
  <c r="AG137" i="1"/>
  <c r="AH137" i="1"/>
  <c r="AI137" i="1"/>
  <c r="AJ137" i="1"/>
  <c r="AK137" i="1"/>
  <c r="AM137" i="1"/>
  <c r="AO137" i="1"/>
  <c r="AQ137" i="1"/>
  <c r="AL137" i="1"/>
  <c r="AN137" i="1"/>
  <c r="AP137" i="1"/>
  <c r="AR137" i="1"/>
  <c r="T138" i="1"/>
  <c r="V138" i="1"/>
  <c r="U138" i="1"/>
  <c r="AG138" i="1"/>
  <c r="AH138" i="1"/>
  <c r="AI138" i="1"/>
  <c r="AJ138" i="1"/>
  <c r="AK138" i="1"/>
  <c r="AM138" i="1"/>
  <c r="AO138" i="1"/>
  <c r="AQ138" i="1"/>
  <c r="AL138" i="1"/>
  <c r="AN138" i="1"/>
  <c r="AP138" i="1"/>
  <c r="AR138" i="1"/>
  <c r="T139" i="1"/>
  <c r="V139" i="1"/>
  <c r="U139" i="1"/>
  <c r="AG139" i="1"/>
  <c r="AH139" i="1"/>
  <c r="AI139" i="1"/>
  <c r="AJ139" i="1"/>
  <c r="AK139" i="1"/>
  <c r="AM139" i="1"/>
  <c r="AO139" i="1"/>
  <c r="AQ139" i="1"/>
  <c r="AL139" i="1"/>
  <c r="AN139" i="1"/>
  <c r="AP139" i="1"/>
  <c r="AR139" i="1"/>
  <c r="T140" i="1"/>
  <c r="V140" i="1"/>
  <c r="U140" i="1"/>
  <c r="AG140" i="1"/>
  <c r="AH140" i="1"/>
  <c r="AI140" i="1"/>
  <c r="AJ140" i="1"/>
  <c r="AK140" i="1"/>
  <c r="AM140" i="1"/>
  <c r="AO140" i="1"/>
  <c r="AQ140" i="1"/>
  <c r="AL140" i="1"/>
  <c r="AN140" i="1"/>
  <c r="AP140" i="1"/>
  <c r="AR140" i="1"/>
  <c r="T141" i="1"/>
  <c r="V141" i="1"/>
  <c r="U141" i="1"/>
  <c r="AG141" i="1"/>
  <c r="AH141" i="1"/>
  <c r="AI141" i="1"/>
  <c r="AJ141" i="1"/>
  <c r="AK141" i="1"/>
  <c r="AM141" i="1"/>
  <c r="AO141" i="1"/>
  <c r="AQ141" i="1"/>
  <c r="AL141" i="1"/>
  <c r="AN141" i="1"/>
  <c r="AP141" i="1"/>
  <c r="AR141" i="1"/>
  <c r="T142" i="1"/>
  <c r="V142" i="1"/>
  <c r="U142" i="1"/>
  <c r="AG142" i="1"/>
  <c r="AH142" i="1"/>
  <c r="AI142" i="1"/>
  <c r="AJ142" i="1"/>
  <c r="AK142" i="1"/>
  <c r="AM142" i="1"/>
  <c r="AO142" i="1"/>
  <c r="AQ142" i="1"/>
  <c r="AL142" i="1"/>
  <c r="AN142" i="1"/>
  <c r="AP142" i="1"/>
  <c r="AR142" i="1"/>
  <c r="T143" i="1"/>
  <c r="V143" i="1"/>
  <c r="U143" i="1"/>
  <c r="AG143" i="1"/>
  <c r="AH143" i="1"/>
  <c r="AI143" i="1"/>
  <c r="AJ143" i="1"/>
  <c r="AK143" i="1"/>
  <c r="AM143" i="1"/>
  <c r="AO143" i="1"/>
  <c r="AQ143" i="1"/>
  <c r="AL143" i="1"/>
  <c r="AN143" i="1"/>
  <c r="AP143" i="1"/>
  <c r="AR143" i="1"/>
  <c r="T144" i="1"/>
  <c r="V144" i="1"/>
  <c r="U144" i="1"/>
  <c r="AG144" i="1"/>
  <c r="AH144" i="1"/>
  <c r="AI144" i="1"/>
  <c r="AJ144" i="1"/>
  <c r="AK144" i="1"/>
  <c r="AM144" i="1"/>
  <c r="AO144" i="1"/>
  <c r="AQ144" i="1"/>
  <c r="AL144" i="1"/>
  <c r="AN144" i="1"/>
  <c r="AP144" i="1"/>
  <c r="AR144" i="1"/>
  <c r="T145" i="1"/>
  <c r="V145" i="1"/>
  <c r="U145" i="1"/>
  <c r="AG145" i="1"/>
  <c r="AH145" i="1"/>
  <c r="AI145" i="1"/>
  <c r="AJ145" i="1"/>
  <c r="AK145" i="1"/>
  <c r="AM145" i="1"/>
  <c r="AO145" i="1"/>
  <c r="AQ145" i="1"/>
  <c r="AL145" i="1"/>
  <c r="AN145" i="1"/>
  <c r="AP145" i="1"/>
  <c r="AR145" i="1"/>
  <c r="T146" i="1"/>
  <c r="V146" i="1"/>
  <c r="U146" i="1"/>
  <c r="AG146" i="1"/>
  <c r="AH146" i="1"/>
  <c r="AI146" i="1"/>
  <c r="AJ146" i="1"/>
  <c r="AK146" i="1"/>
  <c r="AM146" i="1"/>
  <c r="AO146" i="1"/>
  <c r="AQ146" i="1"/>
  <c r="AL146" i="1"/>
  <c r="AN146" i="1"/>
  <c r="AP146" i="1"/>
  <c r="AR146" i="1"/>
  <c r="T147" i="1"/>
  <c r="V147" i="1"/>
  <c r="U147" i="1"/>
  <c r="AG147" i="1"/>
  <c r="AH147" i="1"/>
  <c r="AI147" i="1"/>
  <c r="AJ147" i="1"/>
  <c r="AK147" i="1"/>
  <c r="AM147" i="1"/>
  <c r="AO147" i="1"/>
  <c r="AQ147" i="1"/>
  <c r="AL147" i="1"/>
  <c r="AN147" i="1"/>
  <c r="AP147" i="1"/>
  <c r="AR147" i="1"/>
  <c r="T148" i="1"/>
  <c r="V148" i="1"/>
  <c r="U148" i="1"/>
  <c r="AG148" i="1"/>
  <c r="AH148" i="1"/>
  <c r="AI148" i="1"/>
  <c r="AJ148" i="1"/>
  <c r="AK148" i="1"/>
  <c r="AM148" i="1"/>
  <c r="AO148" i="1"/>
  <c r="AQ148" i="1"/>
  <c r="AL148" i="1"/>
  <c r="AN148" i="1"/>
  <c r="AP148" i="1"/>
  <c r="AR148" i="1"/>
  <c r="T149" i="1"/>
  <c r="V149" i="1"/>
  <c r="U149" i="1"/>
  <c r="AG149" i="1"/>
  <c r="AH149" i="1"/>
  <c r="AI149" i="1"/>
  <c r="AJ149" i="1"/>
  <c r="AK149" i="1"/>
  <c r="AM149" i="1"/>
  <c r="AO149" i="1"/>
  <c r="AQ149" i="1"/>
  <c r="AL149" i="1"/>
  <c r="AN149" i="1"/>
  <c r="AP149" i="1"/>
  <c r="AR149" i="1"/>
  <c r="T150" i="1"/>
  <c r="V150" i="1"/>
  <c r="U150" i="1"/>
  <c r="AG150" i="1"/>
  <c r="AH150" i="1"/>
  <c r="AI150" i="1"/>
  <c r="AJ150" i="1"/>
  <c r="AK150" i="1"/>
  <c r="AM150" i="1"/>
  <c r="AO150" i="1"/>
  <c r="AQ150" i="1"/>
  <c r="AL150" i="1"/>
  <c r="AN150" i="1"/>
  <c r="AP150" i="1"/>
  <c r="AR150" i="1"/>
  <c r="T151" i="1"/>
  <c r="V151" i="1"/>
  <c r="U151" i="1"/>
  <c r="AG151" i="1"/>
  <c r="AH151" i="1"/>
  <c r="AI151" i="1"/>
  <c r="AJ151" i="1"/>
  <c r="AK151" i="1"/>
  <c r="AM151" i="1"/>
  <c r="AO151" i="1"/>
  <c r="AQ151" i="1"/>
  <c r="AL151" i="1"/>
  <c r="AN151" i="1"/>
  <c r="AP151" i="1"/>
  <c r="AR151" i="1"/>
  <c r="T152" i="1"/>
  <c r="V152" i="1"/>
  <c r="U152" i="1"/>
  <c r="AG152" i="1"/>
  <c r="AH152" i="1"/>
  <c r="AI152" i="1"/>
  <c r="AJ152" i="1"/>
  <c r="AK152" i="1"/>
  <c r="AM152" i="1"/>
  <c r="AO152" i="1"/>
  <c r="AQ152" i="1"/>
  <c r="AL152" i="1"/>
  <c r="AN152" i="1"/>
  <c r="AP152" i="1"/>
  <c r="AR152" i="1"/>
  <c r="T153" i="1"/>
  <c r="V153" i="1"/>
  <c r="U153" i="1"/>
  <c r="AG153" i="1"/>
  <c r="AH153" i="1"/>
  <c r="AI153" i="1"/>
  <c r="AJ153" i="1"/>
  <c r="AK153" i="1"/>
  <c r="AM153" i="1"/>
  <c r="AO153" i="1"/>
  <c r="AQ153" i="1"/>
  <c r="AL153" i="1"/>
  <c r="AN153" i="1"/>
  <c r="AP153" i="1"/>
  <c r="AR153" i="1"/>
  <c r="T154" i="1"/>
  <c r="V154" i="1"/>
  <c r="U154" i="1"/>
  <c r="AG154" i="1"/>
  <c r="AH154" i="1"/>
  <c r="AI154" i="1"/>
  <c r="AJ154" i="1"/>
  <c r="AK154" i="1"/>
  <c r="AM154" i="1"/>
  <c r="AO154" i="1"/>
  <c r="AQ154" i="1"/>
  <c r="AL154" i="1"/>
  <c r="AN154" i="1"/>
  <c r="AP154" i="1"/>
  <c r="AR154" i="1"/>
  <c r="T155" i="1"/>
  <c r="V155" i="1"/>
  <c r="U155" i="1"/>
  <c r="AG155" i="1"/>
  <c r="AH155" i="1"/>
  <c r="AI155" i="1"/>
  <c r="AJ155" i="1"/>
  <c r="AK155" i="1"/>
  <c r="AM155" i="1"/>
  <c r="AO155" i="1"/>
  <c r="AQ155" i="1"/>
  <c r="AL155" i="1"/>
  <c r="AN155" i="1"/>
  <c r="AP155" i="1"/>
  <c r="AR155" i="1"/>
  <c r="T156" i="1"/>
  <c r="V156" i="1"/>
  <c r="U156" i="1"/>
  <c r="AG156" i="1"/>
  <c r="AH156" i="1"/>
  <c r="AI156" i="1"/>
  <c r="AJ156" i="1"/>
  <c r="AK156" i="1"/>
  <c r="AM156" i="1"/>
  <c r="AO156" i="1"/>
  <c r="AQ156" i="1"/>
  <c r="AL156" i="1"/>
  <c r="AN156" i="1"/>
  <c r="AP156" i="1"/>
  <c r="AR156" i="1"/>
  <c r="T157" i="1"/>
  <c r="V157" i="1"/>
  <c r="U157" i="1"/>
  <c r="AG157" i="1"/>
  <c r="AH157" i="1"/>
  <c r="AI157" i="1"/>
  <c r="AJ157" i="1"/>
  <c r="AK157" i="1"/>
  <c r="AM157" i="1"/>
  <c r="AO157" i="1"/>
  <c r="AQ157" i="1"/>
  <c r="AL157" i="1"/>
  <c r="AN157" i="1"/>
  <c r="AP157" i="1"/>
  <c r="AR157" i="1"/>
  <c r="T158" i="1"/>
  <c r="V158" i="1"/>
  <c r="U158" i="1"/>
  <c r="AG158" i="1"/>
  <c r="AH158" i="1"/>
  <c r="AI158" i="1"/>
  <c r="AJ158" i="1"/>
  <c r="AK158" i="1"/>
  <c r="AM158" i="1"/>
  <c r="AO158" i="1"/>
  <c r="AQ158" i="1"/>
  <c r="AL158" i="1"/>
  <c r="AN158" i="1"/>
  <c r="AP158" i="1"/>
  <c r="AR158" i="1"/>
  <c r="T159" i="1"/>
  <c r="V159" i="1"/>
  <c r="U159" i="1"/>
  <c r="AG159" i="1"/>
  <c r="AH159" i="1"/>
  <c r="AI159" i="1"/>
  <c r="AJ159" i="1"/>
  <c r="AK159" i="1"/>
  <c r="AM159" i="1"/>
  <c r="AO159" i="1"/>
  <c r="AQ159" i="1"/>
  <c r="AL159" i="1"/>
  <c r="AN159" i="1"/>
  <c r="AP159" i="1"/>
  <c r="AR159" i="1"/>
  <c r="T160" i="1"/>
  <c r="V160" i="1"/>
  <c r="U160" i="1"/>
  <c r="AG160" i="1"/>
  <c r="AH160" i="1"/>
  <c r="AI160" i="1"/>
  <c r="AJ160" i="1"/>
  <c r="AK160" i="1"/>
  <c r="AM160" i="1"/>
  <c r="AO160" i="1"/>
  <c r="AQ160" i="1"/>
  <c r="AL160" i="1"/>
  <c r="AN160" i="1"/>
  <c r="AP160" i="1"/>
  <c r="AR160" i="1"/>
  <c r="T161" i="1"/>
  <c r="V161" i="1"/>
  <c r="U161" i="1"/>
  <c r="AG161" i="1"/>
  <c r="AH161" i="1"/>
  <c r="AI161" i="1"/>
  <c r="AJ161" i="1"/>
  <c r="AK161" i="1"/>
  <c r="AM161" i="1"/>
  <c r="AO161" i="1"/>
  <c r="AQ161" i="1"/>
  <c r="AL161" i="1"/>
  <c r="AN161" i="1"/>
  <c r="AP161" i="1"/>
  <c r="AR161" i="1"/>
  <c r="T162" i="1"/>
  <c r="V162" i="1"/>
  <c r="U162" i="1"/>
  <c r="AG162" i="1"/>
  <c r="AH162" i="1"/>
  <c r="AI162" i="1"/>
  <c r="AJ162" i="1"/>
  <c r="AK162" i="1"/>
  <c r="AM162" i="1"/>
  <c r="AO162" i="1"/>
  <c r="AQ162" i="1"/>
  <c r="AL162" i="1"/>
  <c r="AN162" i="1"/>
  <c r="AP162" i="1"/>
  <c r="AR162" i="1"/>
  <c r="T163" i="1"/>
  <c r="V163" i="1"/>
  <c r="U163" i="1"/>
  <c r="AG163" i="1"/>
  <c r="AH163" i="1"/>
  <c r="AI163" i="1"/>
  <c r="AJ163" i="1"/>
  <c r="AK163" i="1"/>
  <c r="AM163" i="1"/>
  <c r="AO163" i="1"/>
  <c r="AQ163" i="1"/>
  <c r="AL163" i="1"/>
  <c r="AN163" i="1"/>
  <c r="AP163" i="1"/>
  <c r="AR163" i="1"/>
  <c r="T164" i="1"/>
  <c r="V164" i="1"/>
  <c r="U164" i="1"/>
  <c r="AG164" i="1"/>
  <c r="AH164" i="1"/>
  <c r="AI164" i="1"/>
  <c r="AJ164" i="1"/>
  <c r="AK164" i="1"/>
  <c r="AM164" i="1"/>
  <c r="AO164" i="1"/>
  <c r="AQ164" i="1"/>
  <c r="AL164" i="1"/>
  <c r="AN164" i="1"/>
  <c r="AP164" i="1"/>
  <c r="AR164" i="1"/>
  <c r="T165" i="1"/>
  <c r="V165" i="1"/>
  <c r="U165" i="1"/>
  <c r="AG165" i="1"/>
  <c r="AH165" i="1"/>
  <c r="AI165" i="1"/>
  <c r="AJ165" i="1"/>
  <c r="AK165" i="1"/>
  <c r="AM165" i="1"/>
  <c r="AO165" i="1"/>
  <c r="AQ165" i="1"/>
  <c r="AL165" i="1"/>
  <c r="AN165" i="1"/>
  <c r="AP165" i="1"/>
  <c r="AR165" i="1"/>
  <c r="T166" i="1"/>
  <c r="V166" i="1"/>
  <c r="U166" i="1"/>
  <c r="AG166" i="1"/>
  <c r="AH166" i="1"/>
  <c r="AI166" i="1"/>
  <c r="AJ166" i="1"/>
  <c r="AK166" i="1"/>
  <c r="AM166" i="1"/>
  <c r="AO166" i="1"/>
  <c r="AQ166" i="1"/>
  <c r="AL166" i="1"/>
  <c r="AN166" i="1"/>
  <c r="AP166" i="1"/>
  <c r="AR166" i="1"/>
  <c r="T167" i="1"/>
  <c r="V167" i="1"/>
  <c r="U167" i="1"/>
  <c r="AG167" i="1"/>
  <c r="AH167" i="1"/>
  <c r="AI167" i="1"/>
  <c r="AJ167" i="1"/>
  <c r="AK167" i="1"/>
  <c r="AM167" i="1"/>
  <c r="AO167" i="1"/>
  <c r="AQ167" i="1"/>
  <c r="AL167" i="1"/>
  <c r="AN167" i="1"/>
  <c r="AP167" i="1"/>
  <c r="AR167" i="1"/>
  <c r="T168" i="1"/>
  <c r="V168" i="1"/>
  <c r="U168" i="1"/>
  <c r="AG168" i="1"/>
  <c r="AH168" i="1"/>
  <c r="AI168" i="1"/>
  <c r="AJ168" i="1"/>
  <c r="AK168" i="1"/>
  <c r="AM168" i="1"/>
  <c r="AO168" i="1"/>
  <c r="AQ168" i="1"/>
  <c r="AL168" i="1"/>
  <c r="AN168" i="1"/>
  <c r="AP168" i="1"/>
  <c r="AR168" i="1"/>
  <c r="T169" i="1"/>
  <c r="V169" i="1"/>
  <c r="U169" i="1"/>
  <c r="AG169" i="1"/>
  <c r="AH169" i="1"/>
  <c r="AI169" i="1"/>
  <c r="AJ169" i="1"/>
  <c r="AK169" i="1"/>
  <c r="AM169" i="1"/>
  <c r="AO169" i="1"/>
  <c r="AQ169" i="1"/>
  <c r="AL169" i="1"/>
  <c r="AN169" i="1"/>
  <c r="AP169" i="1"/>
  <c r="AR169" i="1"/>
  <c r="T170" i="1"/>
  <c r="V170" i="1"/>
  <c r="U170" i="1"/>
  <c r="AG170" i="1"/>
  <c r="AH170" i="1"/>
  <c r="AI170" i="1"/>
  <c r="AJ170" i="1"/>
  <c r="AK170" i="1"/>
  <c r="AM170" i="1"/>
  <c r="AO170" i="1"/>
  <c r="AQ170" i="1"/>
  <c r="AL170" i="1"/>
  <c r="AN170" i="1"/>
  <c r="AP170" i="1"/>
  <c r="AR170" i="1"/>
  <c r="T171" i="1"/>
  <c r="V171" i="1"/>
  <c r="U171" i="1"/>
  <c r="AG171" i="1"/>
  <c r="AH171" i="1"/>
  <c r="AI171" i="1"/>
  <c r="AJ171" i="1"/>
  <c r="AK171" i="1"/>
  <c r="AM171" i="1"/>
  <c r="AO171" i="1"/>
  <c r="AQ171" i="1"/>
  <c r="AL171" i="1"/>
  <c r="AN171" i="1"/>
  <c r="AP171" i="1"/>
  <c r="AR171" i="1"/>
  <c r="T172" i="1"/>
  <c r="V172" i="1"/>
  <c r="U172" i="1"/>
  <c r="AG172" i="1"/>
  <c r="AH172" i="1"/>
  <c r="AI172" i="1"/>
  <c r="AJ172" i="1"/>
  <c r="AK172" i="1"/>
  <c r="AM172" i="1"/>
  <c r="AO172" i="1"/>
  <c r="AQ172" i="1"/>
  <c r="AL172" i="1"/>
  <c r="AN172" i="1"/>
  <c r="AP172" i="1"/>
  <c r="AR172" i="1"/>
  <c r="T173" i="1"/>
  <c r="V173" i="1"/>
  <c r="U173" i="1"/>
  <c r="AG173" i="1"/>
  <c r="AH173" i="1"/>
  <c r="AI173" i="1"/>
  <c r="AJ173" i="1"/>
  <c r="AK173" i="1"/>
  <c r="AM173" i="1"/>
  <c r="AO173" i="1"/>
  <c r="AQ173" i="1"/>
  <c r="AL173" i="1"/>
  <c r="AN173" i="1"/>
  <c r="AP173" i="1"/>
  <c r="AR173" i="1"/>
  <c r="T174" i="1"/>
  <c r="V174" i="1"/>
  <c r="U174" i="1"/>
  <c r="AG174" i="1"/>
  <c r="AH174" i="1"/>
  <c r="AI174" i="1"/>
  <c r="AJ174" i="1"/>
  <c r="AK174" i="1"/>
  <c r="AM174" i="1"/>
  <c r="AO174" i="1"/>
  <c r="AQ174" i="1"/>
  <c r="AL174" i="1"/>
  <c r="AN174" i="1"/>
  <c r="AP174" i="1"/>
  <c r="AR174" i="1"/>
  <c r="T175" i="1"/>
  <c r="V175" i="1"/>
  <c r="U175" i="1"/>
  <c r="AG175" i="1"/>
  <c r="AH175" i="1"/>
  <c r="AI175" i="1"/>
  <c r="AJ175" i="1"/>
  <c r="AK175" i="1"/>
  <c r="AM175" i="1"/>
  <c r="AO175" i="1"/>
  <c r="AQ175" i="1"/>
  <c r="AL175" i="1"/>
  <c r="AN175" i="1"/>
  <c r="AP175" i="1"/>
  <c r="AR175" i="1"/>
  <c r="T176" i="1"/>
  <c r="V176" i="1"/>
  <c r="U176" i="1"/>
  <c r="AG176" i="1"/>
  <c r="AH176" i="1"/>
  <c r="AI176" i="1"/>
  <c r="AJ176" i="1"/>
  <c r="AK176" i="1"/>
  <c r="AM176" i="1"/>
  <c r="AO176" i="1"/>
  <c r="AQ176" i="1"/>
  <c r="AL176" i="1"/>
  <c r="AN176" i="1"/>
  <c r="AP176" i="1"/>
  <c r="AR176" i="1"/>
  <c r="T177" i="1"/>
  <c r="V177" i="1"/>
  <c r="U177" i="1"/>
  <c r="AG177" i="1"/>
  <c r="AH177" i="1"/>
  <c r="AI177" i="1"/>
  <c r="AJ177" i="1"/>
  <c r="AK177" i="1"/>
  <c r="AM177" i="1"/>
  <c r="AO177" i="1"/>
  <c r="AQ177" i="1"/>
  <c r="AL177" i="1"/>
  <c r="AN177" i="1"/>
  <c r="AP177" i="1"/>
  <c r="AR177" i="1"/>
  <c r="T178" i="1"/>
  <c r="V178" i="1"/>
  <c r="U178" i="1"/>
  <c r="AG178" i="1"/>
  <c r="AH178" i="1"/>
  <c r="AI178" i="1"/>
  <c r="AJ178" i="1"/>
  <c r="AK178" i="1"/>
  <c r="AM178" i="1"/>
  <c r="AO178" i="1"/>
  <c r="AQ178" i="1"/>
  <c r="AL178" i="1"/>
  <c r="AN178" i="1"/>
  <c r="AP178" i="1"/>
  <c r="AR178" i="1"/>
  <c r="T179" i="1"/>
  <c r="V179" i="1"/>
  <c r="U179" i="1"/>
  <c r="AG179" i="1"/>
  <c r="AH179" i="1"/>
  <c r="AI179" i="1"/>
  <c r="AJ179" i="1"/>
  <c r="AK179" i="1"/>
  <c r="AM179" i="1"/>
  <c r="AO179" i="1"/>
  <c r="AQ179" i="1"/>
  <c r="AL179" i="1"/>
  <c r="AN179" i="1"/>
  <c r="AP179" i="1"/>
  <c r="AR179" i="1"/>
  <c r="T180" i="1"/>
  <c r="V180" i="1"/>
  <c r="U180" i="1"/>
  <c r="AG180" i="1"/>
  <c r="AH180" i="1"/>
  <c r="AI180" i="1"/>
  <c r="AJ180" i="1"/>
  <c r="AK180" i="1"/>
  <c r="AM180" i="1"/>
  <c r="AO180" i="1"/>
  <c r="AQ180" i="1"/>
  <c r="AL180" i="1"/>
  <c r="AN180" i="1"/>
  <c r="AP180" i="1"/>
  <c r="AR180" i="1"/>
  <c r="T181" i="1"/>
  <c r="V181" i="1"/>
  <c r="U181" i="1"/>
  <c r="AG181" i="1"/>
  <c r="AH181" i="1"/>
  <c r="AI181" i="1"/>
  <c r="AJ181" i="1"/>
  <c r="AK181" i="1"/>
  <c r="AM181" i="1"/>
  <c r="AO181" i="1"/>
  <c r="AQ181" i="1"/>
  <c r="AL181" i="1"/>
  <c r="AN181" i="1"/>
  <c r="AP181" i="1"/>
  <c r="AR181" i="1"/>
  <c r="T182" i="1"/>
  <c r="V182" i="1"/>
  <c r="U182" i="1"/>
  <c r="AG182" i="1"/>
  <c r="AH182" i="1"/>
  <c r="AI182" i="1"/>
  <c r="AJ182" i="1"/>
  <c r="AK182" i="1"/>
  <c r="AM182" i="1"/>
  <c r="AO182" i="1"/>
  <c r="AQ182" i="1"/>
  <c r="AL182" i="1"/>
  <c r="AN182" i="1"/>
  <c r="AP182" i="1"/>
  <c r="AR182" i="1"/>
  <c r="T183" i="1"/>
  <c r="V183" i="1"/>
  <c r="U183" i="1"/>
  <c r="AG183" i="1"/>
  <c r="AH183" i="1"/>
  <c r="AI183" i="1"/>
  <c r="AJ183" i="1"/>
  <c r="AK183" i="1"/>
  <c r="AM183" i="1"/>
  <c r="AO183" i="1"/>
  <c r="AQ183" i="1"/>
  <c r="AL183" i="1"/>
  <c r="AN183" i="1"/>
  <c r="AP183" i="1"/>
  <c r="AR183" i="1"/>
  <c r="T184" i="1"/>
  <c r="V184" i="1"/>
  <c r="U184" i="1"/>
  <c r="AG184" i="1"/>
  <c r="AH184" i="1"/>
  <c r="AI184" i="1"/>
  <c r="AJ184" i="1"/>
  <c r="AK184" i="1"/>
  <c r="AM184" i="1"/>
  <c r="AO184" i="1"/>
  <c r="AQ184" i="1"/>
  <c r="AL184" i="1"/>
  <c r="AN184" i="1"/>
  <c r="AP184" i="1"/>
  <c r="AR184" i="1"/>
  <c r="T185" i="1"/>
  <c r="V185" i="1"/>
  <c r="U185" i="1"/>
  <c r="AG185" i="1"/>
  <c r="AH185" i="1"/>
  <c r="AI185" i="1"/>
  <c r="AJ185" i="1"/>
  <c r="AK185" i="1"/>
  <c r="AM185" i="1"/>
  <c r="AO185" i="1"/>
  <c r="AQ185" i="1"/>
  <c r="AL185" i="1"/>
  <c r="AN185" i="1"/>
  <c r="AP185" i="1"/>
  <c r="AR185" i="1"/>
  <c r="T186" i="1"/>
  <c r="V186" i="1"/>
  <c r="U186" i="1"/>
  <c r="AG186" i="1"/>
  <c r="AH186" i="1"/>
  <c r="AI186" i="1"/>
  <c r="AJ186" i="1"/>
  <c r="AK186" i="1"/>
  <c r="AM186" i="1"/>
  <c r="AO186" i="1"/>
  <c r="AQ186" i="1"/>
  <c r="AL186" i="1"/>
  <c r="AN186" i="1"/>
  <c r="AP186" i="1"/>
  <c r="AR186" i="1"/>
  <c r="T187" i="1"/>
  <c r="V187" i="1"/>
  <c r="U187" i="1"/>
  <c r="AG187" i="1"/>
  <c r="AH187" i="1"/>
  <c r="AI187" i="1"/>
  <c r="AJ187" i="1"/>
  <c r="AK187" i="1"/>
  <c r="AM187" i="1"/>
  <c r="AO187" i="1"/>
  <c r="AQ187" i="1"/>
  <c r="AL187" i="1"/>
  <c r="AN187" i="1"/>
  <c r="AP187" i="1"/>
  <c r="AR187" i="1"/>
  <c r="T188" i="1"/>
  <c r="V188" i="1"/>
  <c r="U188" i="1"/>
  <c r="AG188" i="1"/>
  <c r="AH188" i="1"/>
  <c r="AI188" i="1"/>
  <c r="AJ188" i="1"/>
  <c r="AK188" i="1"/>
  <c r="AM188" i="1"/>
  <c r="AO188" i="1"/>
  <c r="AQ188" i="1"/>
  <c r="AL188" i="1"/>
  <c r="AN188" i="1"/>
  <c r="AP188" i="1"/>
  <c r="AR188" i="1"/>
  <c r="T189" i="1"/>
  <c r="V189" i="1"/>
  <c r="U189" i="1"/>
  <c r="AG189" i="1"/>
  <c r="AH189" i="1"/>
  <c r="AI189" i="1"/>
  <c r="AJ189" i="1"/>
  <c r="AK189" i="1"/>
  <c r="AM189" i="1"/>
  <c r="AO189" i="1"/>
  <c r="AQ189" i="1"/>
  <c r="AL189" i="1"/>
  <c r="AN189" i="1"/>
  <c r="AP189" i="1"/>
  <c r="AR189" i="1"/>
  <c r="T190" i="1"/>
  <c r="V190" i="1"/>
  <c r="U190" i="1"/>
  <c r="AG190" i="1"/>
  <c r="AH190" i="1"/>
  <c r="AI190" i="1"/>
  <c r="AJ190" i="1"/>
  <c r="AK190" i="1"/>
  <c r="AM190" i="1"/>
  <c r="AO190" i="1"/>
  <c r="AQ190" i="1"/>
  <c r="AL190" i="1"/>
  <c r="AN190" i="1"/>
  <c r="AP190" i="1"/>
  <c r="AR190" i="1"/>
  <c r="T191" i="1"/>
  <c r="V191" i="1"/>
  <c r="U191" i="1"/>
  <c r="AG191" i="1"/>
  <c r="AH191" i="1"/>
  <c r="AI191" i="1"/>
  <c r="AJ191" i="1"/>
  <c r="AK191" i="1"/>
  <c r="AM191" i="1"/>
  <c r="AO191" i="1"/>
  <c r="AQ191" i="1"/>
  <c r="AL191" i="1"/>
  <c r="AN191" i="1"/>
  <c r="AP191" i="1"/>
  <c r="AR191" i="1"/>
  <c r="T192" i="1"/>
  <c r="V192" i="1"/>
  <c r="U192" i="1"/>
  <c r="AG192" i="1"/>
  <c r="AH192" i="1"/>
  <c r="AI192" i="1"/>
  <c r="AJ192" i="1"/>
  <c r="AK192" i="1"/>
  <c r="AM192" i="1"/>
  <c r="AO192" i="1"/>
  <c r="AQ192" i="1"/>
  <c r="AL192" i="1"/>
  <c r="AN192" i="1"/>
  <c r="AP192" i="1"/>
  <c r="AR192" i="1"/>
  <c r="T193" i="1"/>
  <c r="V193" i="1"/>
  <c r="U193" i="1"/>
  <c r="AG193" i="1"/>
  <c r="AH193" i="1"/>
  <c r="AI193" i="1"/>
  <c r="AJ193" i="1"/>
  <c r="AK193" i="1"/>
  <c r="AM193" i="1"/>
  <c r="AO193" i="1"/>
  <c r="AQ193" i="1"/>
  <c r="AL193" i="1"/>
  <c r="AN193" i="1"/>
  <c r="AP193" i="1"/>
  <c r="AR193" i="1"/>
  <c r="T194" i="1"/>
  <c r="V194" i="1"/>
  <c r="U194" i="1"/>
  <c r="AG194" i="1"/>
  <c r="AH194" i="1"/>
  <c r="AI194" i="1"/>
  <c r="AJ194" i="1"/>
  <c r="AK194" i="1"/>
  <c r="AM194" i="1"/>
  <c r="AO194" i="1"/>
  <c r="AQ194" i="1"/>
  <c r="AL194" i="1"/>
  <c r="AN194" i="1"/>
  <c r="AP194" i="1"/>
  <c r="AR194" i="1"/>
  <c r="T195" i="1"/>
  <c r="V195" i="1"/>
  <c r="U195" i="1"/>
  <c r="AG195" i="1"/>
  <c r="AH195" i="1"/>
  <c r="AI195" i="1"/>
  <c r="AJ195" i="1"/>
  <c r="AK195" i="1"/>
  <c r="AM195" i="1"/>
  <c r="AO195" i="1"/>
  <c r="AQ195" i="1"/>
  <c r="AL195" i="1"/>
  <c r="AN195" i="1"/>
  <c r="AP195" i="1"/>
  <c r="AR195" i="1"/>
  <c r="T196" i="1"/>
  <c r="V196" i="1"/>
  <c r="U196" i="1"/>
  <c r="AG196" i="1"/>
  <c r="AH196" i="1"/>
  <c r="AI196" i="1"/>
  <c r="AJ196" i="1"/>
  <c r="AK196" i="1"/>
  <c r="AM196" i="1"/>
  <c r="AO196" i="1"/>
  <c r="AQ196" i="1"/>
  <c r="AL196" i="1"/>
  <c r="AN196" i="1"/>
  <c r="AP196" i="1"/>
  <c r="AR196" i="1"/>
  <c r="T197" i="1"/>
  <c r="V197" i="1"/>
  <c r="U197" i="1"/>
  <c r="AG197" i="1"/>
  <c r="AH197" i="1"/>
  <c r="AI197" i="1"/>
  <c r="AJ197" i="1"/>
  <c r="AK197" i="1"/>
  <c r="AM197" i="1"/>
  <c r="AO197" i="1"/>
  <c r="AQ197" i="1"/>
  <c r="AL197" i="1"/>
  <c r="AN197" i="1"/>
  <c r="AP197" i="1"/>
  <c r="AR197" i="1"/>
  <c r="T198" i="1"/>
  <c r="V198" i="1"/>
  <c r="U198" i="1"/>
  <c r="AG198" i="1"/>
  <c r="AH198" i="1"/>
  <c r="AI198" i="1"/>
  <c r="AJ198" i="1"/>
  <c r="AK198" i="1"/>
  <c r="AM198" i="1"/>
  <c r="AO198" i="1"/>
  <c r="AQ198" i="1"/>
  <c r="AL198" i="1"/>
  <c r="AN198" i="1"/>
  <c r="AP198" i="1"/>
  <c r="AR198" i="1"/>
  <c r="T199" i="1"/>
  <c r="V199" i="1"/>
  <c r="U199" i="1"/>
  <c r="AG199" i="1"/>
  <c r="AH199" i="1"/>
  <c r="AI199" i="1"/>
  <c r="AJ199" i="1"/>
  <c r="AK199" i="1"/>
  <c r="AM199" i="1"/>
  <c r="AO199" i="1"/>
  <c r="AQ199" i="1"/>
  <c r="AL199" i="1"/>
  <c r="AN199" i="1"/>
  <c r="AP199" i="1"/>
  <c r="AR199" i="1"/>
  <c r="T200" i="1"/>
  <c r="V200" i="1"/>
  <c r="U200" i="1"/>
  <c r="AG200" i="1"/>
  <c r="AH200" i="1"/>
  <c r="AI200" i="1"/>
  <c r="AJ200" i="1"/>
  <c r="AK200" i="1"/>
  <c r="AM200" i="1"/>
  <c r="AO200" i="1"/>
  <c r="AQ200" i="1"/>
  <c r="AL200" i="1"/>
  <c r="AN200" i="1"/>
  <c r="AP200" i="1"/>
  <c r="AR200" i="1"/>
  <c r="T201" i="1"/>
  <c r="V201" i="1"/>
  <c r="U201" i="1"/>
  <c r="AG201" i="1"/>
  <c r="AH201" i="1"/>
  <c r="AI201" i="1"/>
  <c r="AJ201" i="1"/>
  <c r="AK201" i="1"/>
  <c r="AM201" i="1"/>
  <c r="AO201" i="1"/>
  <c r="AQ201" i="1"/>
  <c r="AL201" i="1"/>
  <c r="AN201" i="1"/>
  <c r="AP201" i="1"/>
  <c r="AR201" i="1"/>
  <c r="T202" i="1"/>
  <c r="V202" i="1"/>
  <c r="U202" i="1"/>
  <c r="AG202" i="1"/>
  <c r="AH202" i="1"/>
  <c r="AI202" i="1"/>
  <c r="AJ202" i="1"/>
  <c r="AK202" i="1"/>
  <c r="AM202" i="1"/>
  <c r="AO202" i="1"/>
  <c r="AQ202" i="1"/>
  <c r="AL202" i="1"/>
  <c r="AN202" i="1"/>
  <c r="AP202" i="1"/>
  <c r="AR202" i="1"/>
  <c r="T203" i="1"/>
  <c r="V203" i="1"/>
  <c r="U203" i="1"/>
  <c r="AG203" i="1"/>
  <c r="AH203" i="1"/>
  <c r="AI203" i="1"/>
  <c r="AJ203" i="1"/>
  <c r="AK203" i="1"/>
  <c r="AM203" i="1"/>
  <c r="AO203" i="1"/>
  <c r="AQ203" i="1"/>
  <c r="AL203" i="1"/>
  <c r="AN203" i="1"/>
  <c r="AP203" i="1"/>
  <c r="AR203" i="1"/>
  <c r="T204" i="1"/>
  <c r="V204" i="1"/>
  <c r="U204" i="1"/>
  <c r="AG204" i="1"/>
  <c r="AH204" i="1"/>
  <c r="AI204" i="1"/>
  <c r="AJ204" i="1"/>
  <c r="AK204" i="1"/>
  <c r="AM204" i="1"/>
  <c r="AO204" i="1"/>
  <c r="AQ204" i="1"/>
  <c r="AL204" i="1"/>
  <c r="AN204" i="1"/>
  <c r="AP204" i="1"/>
  <c r="AR204" i="1"/>
  <c r="T205" i="1"/>
  <c r="V205" i="1"/>
  <c r="U205" i="1"/>
  <c r="AG205" i="1"/>
  <c r="AH205" i="1"/>
  <c r="AI205" i="1"/>
  <c r="AJ205" i="1"/>
  <c r="AK205" i="1"/>
  <c r="AM205" i="1"/>
  <c r="AO205" i="1"/>
  <c r="AQ205" i="1"/>
  <c r="AL205" i="1"/>
  <c r="AN205" i="1"/>
  <c r="AP205" i="1"/>
  <c r="AR205" i="1"/>
  <c r="T206" i="1"/>
  <c r="V206" i="1"/>
  <c r="U206" i="1"/>
  <c r="AG206" i="1"/>
  <c r="AH206" i="1"/>
  <c r="AI206" i="1"/>
  <c r="AJ206" i="1"/>
  <c r="AK206" i="1"/>
  <c r="AM206" i="1"/>
  <c r="AO206" i="1"/>
  <c r="AQ206" i="1"/>
  <c r="AL206" i="1"/>
  <c r="AN206" i="1"/>
  <c r="AP206" i="1"/>
  <c r="AR206" i="1"/>
  <c r="T207" i="1"/>
  <c r="V207" i="1"/>
  <c r="U207" i="1"/>
  <c r="AG207" i="1"/>
  <c r="AH207" i="1"/>
  <c r="AI207" i="1"/>
  <c r="AJ207" i="1"/>
  <c r="AK207" i="1"/>
  <c r="AM207" i="1"/>
  <c r="AO207" i="1"/>
  <c r="AQ207" i="1"/>
  <c r="AL207" i="1"/>
  <c r="AN207" i="1"/>
  <c r="AP207" i="1"/>
  <c r="AR207" i="1"/>
  <c r="T208" i="1"/>
  <c r="V208" i="1"/>
  <c r="U208" i="1"/>
  <c r="AG208" i="1"/>
  <c r="AH208" i="1"/>
  <c r="AI208" i="1"/>
  <c r="AJ208" i="1"/>
  <c r="AK208" i="1"/>
  <c r="AM208" i="1"/>
  <c r="AO208" i="1"/>
  <c r="AQ208" i="1"/>
  <c r="AL208" i="1"/>
  <c r="AN208" i="1"/>
  <c r="AP208" i="1"/>
  <c r="AR208" i="1"/>
  <c r="T209" i="1"/>
  <c r="V209" i="1"/>
  <c r="U209" i="1"/>
  <c r="AG209" i="1"/>
  <c r="AH209" i="1"/>
  <c r="AI209" i="1"/>
  <c r="AJ209" i="1"/>
  <c r="AK209" i="1"/>
  <c r="AM209" i="1"/>
  <c r="AO209" i="1"/>
  <c r="AQ209" i="1"/>
  <c r="AL209" i="1"/>
  <c r="AN209" i="1"/>
  <c r="AP209" i="1"/>
  <c r="AR209" i="1"/>
  <c r="T210" i="1"/>
  <c r="V210" i="1"/>
  <c r="U210" i="1"/>
  <c r="AG210" i="1"/>
  <c r="AH210" i="1"/>
  <c r="AI210" i="1"/>
  <c r="AJ210" i="1"/>
  <c r="AK210" i="1"/>
  <c r="AM210" i="1"/>
  <c r="AO210" i="1"/>
  <c r="AQ210" i="1"/>
  <c r="AL210" i="1"/>
  <c r="AN210" i="1"/>
  <c r="AP210" i="1"/>
  <c r="AR210" i="1"/>
  <c r="T211" i="1"/>
  <c r="V211" i="1"/>
  <c r="U211" i="1"/>
  <c r="AG211" i="1"/>
  <c r="AH211" i="1"/>
  <c r="AI211" i="1"/>
  <c r="AJ211" i="1"/>
  <c r="AK211" i="1"/>
  <c r="AM211" i="1"/>
  <c r="AO211" i="1"/>
  <c r="AQ211" i="1"/>
  <c r="AL211" i="1"/>
  <c r="AN211" i="1"/>
  <c r="AP211" i="1"/>
  <c r="AR211" i="1"/>
  <c r="T212" i="1"/>
  <c r="V212" i="1"/>
  <c r="U212" i="1"/>
  <c r="AG212" i="1"/>
  <c r="AH212" i="1"/>
  <c r="AI212" i="1"/>
  <c r="AJ212" i="1"/>
  <c r="AK212" i="1"/>
  <c r="AM212" i="1"/>
  <c r="AO212" i="1"/>
  <c r="AQ212" i="1"/>
  <c r="AL212" i="1"/>
  <c r="AN212" i="1"/>
  <c r="AP212" i="1"/>
  <c r="AR212" i="1"/>
  <c r="T213" i="1"/>
  <c r="V213" i="1"/>
  <c r="U213" i="1"/>
  <c r="AG213" i="1"/>
  <c r="AH213" i="1"/>
  <c r="AI213" i="1"/>
  <c r="AJ213" i="1"/>
  <c r="AK213" i="1"/>
  <c r="AM213" i="1"/>
  <c r="AO213" i="1"/>
  <c r="AQ213" i="1"/>
  <c r="AL213" i="1"/>
  <c r="AN213" i="1"/>
  <c r="AP213" i="1"/>
  <c r="AR213" i="1"/>
  <c r="T214" i="1"/>
  <c r="V214" i="1"/>
  <c r="U214" i="1"/>
  <c r="AG214" i="1"/>
  <c r="AH214" i="1"/>
  <c r="AI214" i="1"/>
  <c r="AJ214" i="1"/>
  <c r="AK214" i="1"/>
  <c r="AM214" i="1"/>
  <c r="AO214" i="1"/>
  <c r="AQ214" i="1"/>
  <c r="AL214" i="1"/>
  <c r="AN214" i="1"/>
  <c r="AP214" i="1"/>
  <c r="AR214" i="1"/>
  <c r="T215" i="1"/>
  <c r="V215" i="1"/>
  <c r="U215" i="1"/>
  <c r="AG215" i="1"/>
  <c r="AH215" i="1"/>
  <c r="AI215" i="1"/>
  <c r="AJ215" i="1"/>
  <c r="AK215" i="1"/>
  <c r="AM215" i="1"/>
  <c r="AO215" i="1"/>
  <c r="AQ215" i="1"/>
  <c r="AL215" i="1"/>
  <c r="AN215" i="1"/>
  <c r="AP215" i="1"/>
  <c r="AR215" i="1"/>
  <c r="T216" i="1"/>
  <c r="V216" i="1"/>
  <c r="U216" i="1"/>
  <c r="AG216" i="1"/>
  <c r="AH216" i="1"/>
  <c r="AI216" i="1"/>
  <c r="AJ216" i="1"/>
  <c r="AK216" i="1"/>
  <c r="AM216" i="1"/>
  <c r="AO216" i="1"/>
  <c r="AQ216" i="1"/>
  <c r="AL216" i="1"/>
  <c r="AN216" i="1"/>
  <c r="AP216" i="1"/>
  <c r="AR216" i="1"/>
  <c r="T217" i="1"/>
  <c r="V217" i="1"/>
  <c r="U217" i="1"/>
  <c r="AG217" i="1"/>
  <c r="AH217" i="1"/>
  <c r="AI217" i="1"/>
  <c r="AJ217" i="1"/>
  <c r="AK217" i="1"/>
  <c r="AM217" i="1"/>
  <c r="AO217" i="1"/>
  <c r="AQ217" i="1"/>
  <c r="AL217" i="1"/>
  <c r="AN217" i="1"/>
  <c r="AP217" i="1"/>
  <c r="AR217" i="1"/>
  <c r="T218" i="1"/>
  <c r="V218" i="1"/>
  <c r="U218" i="1"/>
  <c r="AG218" i="1"/>
  <c r="AH218" i="1"/>
  <c r="AI218" i="1"/>
  <c r="AJ218" i="1"/>
  <c r="AK218" i="1"/>
  <c r="AM218" i="1"/>
  <c r="AO218" i="1"/>
  <c r="AQ218" i="1"/>
  <c r="AL218" i="1"/>
  <c r="AN218" i="1"/>
  <c r="AP218" i="1"/>
  <c r="AR218" i="1"/>
  <c r="T219" i="1"/>
  <c r="V219" i="1"/>
  <c r="U219" i="1"/>
  <c r="AG219" i="1"/>
  <c r="AH219" i="1"/>
  <c r="AI219" i="1"/>
  <c r="AJ219" i="1"/>
  <c r="AK219" i="1"/>
  <c r="AM219" i="1"/>
  <c r="AO219" i="1"/>
  <c r="AQ219" i="1"/>
  <c r="AL219" i="1"/>
  <c r="AN219" i="1"/>
  <c r="AP219" i="1"/>
  <c r="AR219" i="1"/>
  <c r="T220" i="1"/>
  <c r="V220" i="1"/>
  <c r="U220" i="1"/>
  <c r="AG220" i="1"/>
  <c r="AH220" i="1"/>
  <c r="AI220" i="1"/>
  <c r="AJ220" i="1"/>
  <c r="AK220" i="1"/>
  <c r="AM220" i="1"/>
  <c r="AO220" i="1"/>
  <c r="AQ220" i="1"/>
  <c r="AL220" i="1"/>
  <c r="AN220" i="1"/>
  <c r="AP220" i="1"/>
  <c r="AR220" i="1"/>
  <c r="T221" i="1"/>
  <c r="V221" i="1"/>
  <c r="U221" i="1"/>
  <c r="AG221" i="1"/>
  <c r="AH221" i="1"/>
  <c r="AI221" i="1"/>
  <c r="AJ221" i="1"/>
  <c r="AK221" i="1"/>
  <c r="AM221" i="1"/>
  <c r="AO221" i="1"/>
  <c r="AQ221" i="1"/>
  <c r="AL221" i="1"/>
  <c r="AN221" i="1"/>
  <c r="AP221" i="1"/>
  <c r="AR221" i="1"/>
  <c r="T222" i="1"/>
  <c r="V222" i="1"/>
  <c r="U222" i="1"/>
  <c r="AG222" i="1"/>
  <c r="AH222" i="1"/>
  <c r="AI222" i="1"/>
  <c r="AJ222" i="1"/>
  <c r="AK222" i="1"/>
  <c r="AM222" i="1"/>
  <c r="AO222" i="1"/>
  <c r="AQ222" i="1"/>
  <c r="AL222" i="1"/>
  <c r="AN222" i="1"/>
  <c r="AP222" i="1"/>
  <c r="AR222" i="1"/>
  <c r="T223" i="1"/>
  <c r="V223" i="1"/>
  <c r="U223" i="1"/>
  <c r="AG223" i="1"/>
  <c r="AH223" i="1"/>
  <c r="AI223" i="1"/>
  <c r="AJ223" i="1"/>
  <c r="AK223" i="1"/>
  <c r="AM223" i="1"/>
  <c r="AO223" i="1"/>
  <c r="AQ223" i="1"/>
  <c r="AL223" i="1"/>
  <c r="AN223" i="1"/>
  <c r="AP223" i="1"/>
  <c r="AR223" i="1"/>
  <c r="T224" i="1"/>
  <c r="V224" i="1"/>
  <c r="U224" i="1"/>
  <c r="AG224" i="1"/>
  <c r="AH224" i="1"/>
  <c r="AI224" i="1"/>
  <c r="AJ224" i="1"/>
  <c r="AK224" i="1"/>
  <c r="AM224" i="1"/>
  <c r="AO224" i="1"/>
  <c r="AQ224" i="1"/>
  <c r="AL224" i="1"/>
  <c r="AN224" i="1"/>
  <c r="AP224" i="1"/>
  <c r="AR224" i="1"/>
  <c r="T225" i="1"/>
  <c r="V225" i="1"/>
  <c r="U225" i="1"/>
  <c r="AG225" i="1"/>
  <c r="AH225" i="1"/>
  <c r="AI225" i="1"/>
  <c r="AJ225" i="1"/>
  <c r="AK225" i="1"/>
  <c r="AM225" i="1"/>
  <c r="AO225" i="1"/>
  <c r="AQ225" i="1"/>
  <c r="AL225" i="1"/>
  <c r="AN225" i="1"/>
  <c r="AP225" i="1"/>
  <c r="AR225" i="1"/>
  <c r="T226" i="1"/>
  <c r="V226" i="1"/>
  <c r="U226" i="1"/>
  <c r="AG226" i="1"/>
  <c r="AH226" i="1"/>
  <c r="AI226" i="1"/>
  <c r="AJ226" i="1"/>
  <c r="AK226" i="1"/>
  <c r="AM226" i="1"/>
  <c r="AO226" i="1"/>
  <c r="AQ226" i="1"/>
  <c r="AL226" i="1"/>
  <c r="AN226" i="1"/>
  <c r="AP226" i="1"/>
  <c r="AR226" i="1"/>
  <c r="T227" i="1"/>
  <c r="AG227" i="1"/>
  <c r="AH227" i="1"/>
  <c r="AI227" i="1"/>
  <c r="AJ227" i="1"/>
  <c r="AK227" i="1"/>
  <c r="AM227" i="1"/>
  <c r="AO227" i="1"/>
  <c r="AQ227" i="1"/>
  <c r="AL227" i="1"/>
  <c r="AN227" i="1"/>
  <c r="AP227" i="1"/>
  <c r="AR227" i="1"/>
  <c r="T228" i="1"/>
  <c r="V228" i="1"/>
  <c r="U228" i="1"/>
  <c r="AG228" i="1"/>
  <c r="AH228" i="1"/>
  <c r="AI228" i="1"/>
  <c r="AJ228" i="1"/>
  <c r="AK228" i="1"/>
  <c r="AM228" i="1"/>
  <c r="AO228" i="1"/>
  <c r="AQ228" i="1"/>
  <c r="AL228" i="1"/>
  <c r="AN228" i="1"/>
  <c r="AP228" i="1"/>
  <c r="AR228" i="1"/>
  <c r="T229" i="1"/>
  <c r="V229" i="1"/>
  <c r="U229" i="1"/>
  <c r="AG229" i="1"/>
  <c r="AH229" i="1"/>
  <c r="AI229" i="1"/>
  <c r="AJ229" i="1"/>
  <c r="AK229" i="1"/>
  <c r="AM229" i="1"/>
  <c r="AO229" i="1"/>
  <c r="AQ229" i="1"/>
  <c r="AL229" i="1"/>
  <c r="AN229" i="1"/>
  <c r="AP229" i="1"/>
  <c r="AR229" i="1"/>
  <c r="T230" i="1"/>
  <c r="V230" i="1"/>
  <c r="U230" i="1"/>
  <c r="AG230" i="1"/>
  <c r="AH230" i="1"/>
  <c r="AI230" i="1"/>
  <c r="AJ230" i="1"/>
  <c r="AK230" i="1"/>
  <c r="AM230" i="1"/>
  <c r="AO230" i="1"/>
  <c r="AQ230" i="1"/>
  <c r="AL230" i="1"/>
  <c r="AN230" i="1"/>
  <c r="AP230" i="1"/>
  <c r="AR230" i="1"/>
  <c r="T231" i="1"/>
  <c r="V231" i="1"/>
  <c r="U231" i="1"/>
  <c r="AG231" i="1"/>
  <c r="AH231" i="1"/>
  <c r="AI231" i="1"/>
  <c r="AJ231" i="1"/>
  <c r="AK231" i="1"/>
  <c r="AM231" i="1"/>
  <c r="AO231" i="1"/>
  <c r="AQ231" i="1"/>
  <c r="AL231" i="1"/>
  <c r="AN231" i="1"/>
  <c r="AP231" i="1"/>
  <c r="AR231" i="1"/>
  <c r="T232" i="1"/>
  <c r="V232" i="1"/>
  <c r="U232" i="1"/>
  <c r="AG232" i="1"/>
  <c r="AH232" i="1"/>
  <c r="AI232" i="1"/>
  <c r="AJ232" i="1"/>
  <c r="AK232" i="1"/>
  <c r="AM232" i="1"/>
  <c r="AO232" i="1"/>
  <c r="AQ232" i="1"/>
  <c r="AL232" i="1"/>
  <c r="AN232" i="1"/>
  <c r="AP232" i="1"/>
  <c r="AR232" i="1"/>
  <c r="T233" i="1"/>
  <c r="V233" i="1"/>
  <c r="U233" i="1"/>
  <c r="AG233" i="1"/>
  <c r="AH233" i="1"/>
  <c r="AI233" i="1"/>
  <c r="AJ233" i="1"/>
  <c r="AK233" i="1"/>
  <c r="AM233" i="1"/>
  <c r="AO233" i="1"/>
  <c r="AQ233" i="1"/>
  <c r="AL233" i="1"/>
  <c r="AN233" i="1"/>
  <c r="AP233" i="1"/>
  <c r="AR233" i="1"/>
  <c r="T234" i="1"/>
  <c r="V234" i="1"/>
  <c r="U234" i="1"/>
  <c r="AG234" i="1"/>
  <c r="AH234" i="1"/>
  <c r="AI234" i="1"/>
  <c r="AJ234" i="1"/>
  <c r="AK234" i="1"/>
  <c r="AM234" i="1"/>
  <c r="AO234" i="1"/>
  <c r="AQ234" i="1"/>
  <c r="AL234" i="1"/>
  <c r="AN234" i="1"/>
  <c r="AP234" i="1"/>
  <c r="AR234" i="1"/>
  <c r="T235" i="1"/>
  <c r="V235" i="1"/>
  <c r="U235" i="1"/>
  <c r="AG235" i="1"/>
  <c r="AH235" i="1"/>
  <c r="AI235" i="1"/>
  <c r="AJ235" i="1"/>
  <c r="AK235" i="1"/>
  <c r="AM235" i="1"/>
  <c r="AO235" i="1"/>
  <c r="AQ235" i="1"/>
  <c r="AL235" i="1"/>
  <c r="AN235" i="1"/>
  <c r="AP235" i="1"/>
  <c r="AR235" i="1"/>
  <c r="T236" i="1"/>
  <c r="V236" i="1"/>
  <c r="U236" i="1"/>
  <c r="AG236" i="1"/>
  <c r="AH236" i="1"/>
  <c r="AI236" i="1"/>
  <c r="AJ236" i="1"/>
  <c r="AK236" i="1"/>
  <c r="AM236" i="1"/>
  <c r="AO236" i="1"/>
  <c r="AQ236" i="1"/>
  <c r="AL236" i="1"/>
  <c r="AN236" i="1"/>
  <c r="AP236" i="1"/>
  <c r="AR236" i="1"/>
  <c r="T237" i="1"/>
  <c r="V237" i="1"/>
  <c r="U237" i="1"/>
  <c r="AG237" i="1"/>
  <c r="AH237" i="1"/>
  <c r="AI237" i="1"/>
  <c r="AJ237" i="1"/>
  <c r="AK237" i="1"/>
  <c r="AM237" i="1"/>
  <c r="AO237" i="1"/>
  <c r="AQ237" i="1"/>
  <c r="AL237" i="1"/>
  <c r="AN237" i="1"/>
  <c r="AP237" i="1"/>
  <c r="AR237" i="1"/>
  <c r="T238" i="1"/>
  <c r="V238" i="1"/>
  <c r="U238" i="1"/>
  <c r="AG238" i="1"/>
  <c r="AH238" i="1"/>
  <c r="AI238" i="1"/>
  <c r="AJ238" i="1"/>
  <c r="AK238" i="1"/>
  <c r="AM238" i="1"/>
  <c r="AO238" i="1"/>
  <c r="AQ238" i="1"/>
  <c r="AL238" i="1"/>
  <c r="AN238" i="1"/>
  <c r="AP238" i="1"/>
  <c r="AR238" i="1"/>
  <c r="T239" i="1"/>
  <c r="V239" i="1"/>
  <c r="U239" i="1"/>
  <c r="AG239" i="1"/>
  <c r="AH239" i="1"/>
  <c r="AI239" i="1"/>
  <c r="AJ239" i="1"/>
  <c r="AK239" i="1"/>
  <c r="AM239" i="1"/>
  <c r="AO239" i="1"/>
  <c r="AQ239" i="1"/>
  <c r="AL239" i="1"/>
  <c r="AN239" i="1"/>
  <c r="AP239" i="1"/>
  <c r="AR239" i="1"/>
  <c r="T240" i="1"/>
  <c r="V240" i="1"/>
  <c r="U240" i="1"/>
  <c r="AG240" i="1"/>
  <c r="AH240" i="1"/>
  <c r="AI240" i="1"/>
  <c r="AJ240" i="1"/>
  <c r="AK240" i="1"/>
  <c r="AM240" i="1"/>
  <c r="AO240" i="1"/>
  <c r="AQ240" i="1"/>
  <c r="AL240" i="1"/>
  <c r="AN240" i="1"/>
  <c r="AP240" i="1"/>
  <c r="AR240" i="1"/>
  <c r="T241" i="1"/>
  <c r="V241" i="1"/>
  <c r="U241" i="1"/>
  <c r="AG241" i="1"/>
  <c r="AH241" i="1"/>
  <c r="AI241" i="1"/>
  <c r="AJ241" i="1"/>
  <c r="AK241" i="1"/>
  <c r="AM241" i="1"/>
  <c r="AO241" i="1"/>
  <c r="AQ241" i="1"/>
  <c r="AL241" i="1"/>
  <c r="AN241" i="1"/>
  <c r="AP241" i="1"/>
  <c r="AR241" i="1"/>
  <c r="T242" i="1"/>
  <c r="V242" i="1"/>
  <c r="U242" i="1"/>
  <c r="AG242" i="1"/>
  <c r="AH242" i="1"/>
  <c r="AI242" i="1"/>
  <c r="AJ242" i="1"/>
  <c r="AK242" i="1"/>
  <c r="AM242" i="1"/>
  <c r="AO242" i="1"/>
  <c r="AQ242" i="1"/>
  <c r="AL242" i="1"/>
  <c r="AN242" i="1"/>
  <c r="AP242" i="1"/>
  <c r="AR242" i="1"/>
  <c r="T243" i="1"/>
  <c r="V243" i="1"/>
  <c r="U243" i="1"/>
  <c r="AG243" i="1"/>
  <c r="AH243" i="1"/>
  <c r="AI243" i="1"/>
  <c r="AJ243" i="1"/>
  <c r="AK243" i="1"/>
  <c r="AM243" i="1"/>
  <c r="AO243" i="1"/>
  <c r="AQ243" i="1"/>
  <c r="AL243" i="1"/>
  <c r="AN243" i="1"/>
  <c r="AP243" i="1"/>
  <c r="AR243" i="1"/>
  <c r="T244" i="1"/>
  <c r="V244" i="1"/>
  <c r="U244" i="1"/>
  <c r="AG244" i="1"/>
  <c r="AH244" i="1"/>
  <c r="AI244" i="1"/>
  <c r="AJ244" i="1"/>
  <c r="AK244" i="1"/>
  <c r="AM244" i="1"/>
  <c r="AO244" i="1"/>
  <c r="AQ244" i="1"/>
  <c r="AL244" i="1"/>
  <c r="AN244" i="1"/>
  <c r="AP244" i="1"/>
  <c r="AR244" i="1"/>
  <c r="T245" i="1"/>
  <c r="V245" i="1"/>
  <c r="U245" i="1"/>
  <c r="AG245" i="1"/>
  <c r="AH245" i="1"/>
  <c r="AI245" i="1"/>
  <c r="AJ245" i="1"/>
  <c r="AK245" i="1"/>
  <c r="AM245" i="1"/>
  <c r="AO245" i="1"/>
  <c r="AQ245" i="1"/>
  <c r="AL245" i="1"/>
  <c r="AN245" i="1"/>
  <c r="AP245" i="1"/>
  <c r="AR245" i="1"/>
  <c r="T246" i="1"/>
  <c r="V246" i="1"/>
  <c r="U246" i="1"/>
  <c r="AG246" i="1"/>
  <c r="AH246" i="1"/>
  <c r="AI246" i="1"/>
  <c r="AJ246" i="1"/>
  <c r="AK246" i="1"/>
  <c r="AM246" i="1"/>
  <c r="AO246" i="1"/>
  <c r="AQ246" i="1"/>
  <c r="AL246" i="1"/>
  <c r="AN246" i="1"/>
  <c r="AP246" i="1"/>
  <c r="AR246" i="1"/>
  <c r="T247" i="1"/>
  <c r="V247" i="1"/>
  <c r="U247" i="1"/>
  <c r="AG247" i="1"/>
  <c r="AH247" i="1"/>
  <c r="AI247" i="1"/>
  <c r="AJ247" i="1"/>
  <c r="AK247" i="1"/>
  <c r="AM247" i="1"/>
  <c r="AO247" i="1"/>
  <c r="AQ247" i="1"/>
  <c r="AL247" i="1"/>
  <c r="AN247" i="1"/>
  <c r="AP247" i="1"/>
  <c r="AR247" i="1"/>
  <c r="T248" i="1"/>
  <c r="V248" i="1"/>
  <c r="U248" i="1"/>
  <c r="AG248" i="1"/>
  <c r="AH248" i="1"/>
  <c r="AI248" i="1"/>
  <c r="AJ248" i="1"/>
  <c r="AK248" i="1"/>
  <c r="AM248" i="1"/>
  <c r="AO248" i="1"/>
  <c r="AQ248" i="1"/>
  <c r="AL248" i="1"/>
  <c r="AN248" i="1"/>
  <c r="AP248" i="1"/>
  <c r="AR248" i="1"/>
  <c r="T249" i="1"/>
  <c r="V249" i="1"/>
  <c r="U249" i="1"/>
  <c r="AG249" i="1"/>
  <c r="AH249" i="1"/>
  <c r="AI249" i="1"/>
  <c r="AJ249" i="1"/>
  <c r="AK249" i="1"/>
  <c r="AM249" i="1"/>
  <c r="AO249" i="1"/>
  <c r="AQ249" i="1"/>
  <c r="AL249" i="1"/>
  <c r="AN249" i="1"/>
  <c r="AP249" i="1"/>
  <c r="AR249" i="1"/>
  <c r="T250" i="1"/>
  <c r="V250" i="1"/>
  <c r="U250" i="1"/>
  <c r="AG250" i="1"/>
  <c r="AH250" i="1"/>
  <c r="AI250" i="1"/>
  <c r="AJ250" i="1"/>
  <c r="AK250" i="1"/>
  <c r="AM250" i="1"/>
  <c r="AO250" i="1"/>
  <c r="AQ250" i="1"/>
  <c r="AL250" i="1"/>
  <c r="AN250" i="1"/>
  <c r="AP250" i="1"/>
  <c r="AR250" i="1"/>
  <c r="T251" i="1"/>
  <c r="V251" i="1"/>
  <c r="U251" i="1"/>
  <c r="AG251" i="1"/>
  <c r="AH251" i="1"/>
  <c r="AI251" i="1"/>
  <c r="AJ251" i="1"/>
  <c r="AK251" i="1"/>
  <c r="AM251" i="1"/>
  <c r="AO251" i="1"/>
  <c r="AQ251" i="1"/>
  <c r="AL251" i="1"/>
  <c r="AN251" i="1"/>
  <c r="AP251" i="1"/>
  <c r="AR251" i="1"/>
  <c r="T252" i="1"/>
  <c r="V252" i="1"/>
  <c r="U252" i="1"/>
  <c r="AG252" i="1"/>
  <c r="AH252" i="1"/>
  <c r="AI252" i="1"/>
  <c r="AJ252" i="1"/>
  <c r="AK252" i="1"/>
  <c r="AM252" i="1"/>
  <c r="AO252" i="1"/>
  <c r="AQ252" i="1"/>
  <c r="AL252" i="1"/>
  <c r="AN252" i="1"/>
  <c r="AP252" i="1"/>
  <c r="AR252" i="1"/>
  <c r="T253" i="1"/>
  <c r="V253" i="1"/>
  <c r="U253" i="1"/>
  <c r="AG253" i="1"/>
  <c r="AH253" i="1"/>
  <c r="AI253" i="1"/>
  <c r="AJ253" i="1"/>
  <c r="AK253" i="1"/>
  <c r="AM253" i="1"/>
  <c r="AO253" i="1"/>
  <c r="AQ253" i="1"/>
  <c r="AL253" i="1"/>
  <c r="AN253" i="1"/>
  <c r="AP253" i="1"/>
  <c r="AR253" i="1"/>
  <c r="T254" i="1"/>
  <c r="V254" i="1"/>
  <c r="U254" i="1"/>
  <c r="AG254" i="1"/>
  <c r="AH254" i="1"/>
  <c r="AI254" i="1"/>
  <c r="AJ254" i="1"/>
  <c r="AK254" i="1"/>
  <c r="AM254" i="1"/>
  <c r="AO254" i="1"/>
  <c r="AQ254" i="1"/>
  <c r="AL254" i="1"/>
  <c r="AN254" i="1"/>
  <c r="AP254" i="1"/>
  <c r="AR254" i="1"/>
  <c r="T255" i="1"/>
  <c r="V255" i="1"/>
  <c r="U255" i="1"/>
  <c r="AG255" i="1"/>
  <c r="AH255" i="1"/>
  <c r="AI255" i="1"/>
  <c r="AJ255" i="1"/>
  <c r="AK255" i="1"/>
  <c r="AM255" i="1"/>
  <c r="AO255" i="1"/>
  <c r="AQ255" i="1"/>
  <c r="AL255" i="1"/>
  <c r="AN255" i="1"/>
  <c r="AP255" i="1"/>
  <c r="AR255" i="1"/>
  <c r="T256" i="1"/>
  <c r="V256" i="1"/>
  <c r="U256" i="1"/>
  <c r="AG256" i="1"/>
  <c r="AH256" i="1"/>
  <c r="AI256" i="1"/>
  <c r="AJ256" i="1"/>
  <c r="AK256" i="1"/>
  <c r="AM256" i="1"/>
  <c r="AO256" i="1"/>
  <c r="AQ256" i="1"/>
  <c r="AL256" i="1"/>
  <c r="AN256" i="1"/>
  <c r="AP256" i="1"/>
  <c r="AR256" i="1"/>
  <c r="T257" i="1"/>
  <c r="V257" i="1"/>
  <c r="U257" i="1"/>
  <c r="AG257" i="1"/>
  <c r="AH257" i="1"/>
  <c r="AI257" i="1"/>
  <c r="AJ257" i="1"/>
  <c r="AK257" i="1"/>
  <c r="AM257" i="1"/>
  <c r="AO257" i="1"/>
  <c r="AQ257" i="1"/>
  <c r="AL257" i="1"/>
  <c r="AN257" i="1"/>
  <c r="AP257" i="1"/>
  <c r="AR257" i="1"/>
  <c r="T258" i="1"/>
  <c r="V258" i="1"/>
  <c r="U258" i="1"/>
  <c r="AG258" i="1"/>
  <c r="AH258" i="1"/>
  <c r="AI258" i="1"/>
  <c r="AJ258" i="1"/>
  <c r="AK258" i="1"/>
  <c r="AM258" i="1"/>
  <c r="AO258" i="1"/>
  <c r="AQ258" i="1"/>
  <c r="AL258" i="1"/>
  <c r="AN258" i="1"/>
  <c r="AP258" i="1"/>
  <c r="AR258" i="1"/>
  <c r="T259" i="1"/>
  <c r="V259" i="1"/>
  <c r="U259" i="1"/>
  <c r="AG259" i="1"/>
  <c r="AH259" i="1"/>
  <c r="AI259" i="1"/>
  <c r="AJ259" i="1"/>
  <c r="AK259" i="1"/>
  <c r="AM259" i="1"/>
  <c r="AO259" i="1"/>
  <c r="AQ259" i="1"/>
  <c r="AL259" i="1"/>
  <c r="AN259" i="1"/>
  <c r="AP259" i="1"/>
  <c r="AR259" i="1"/>
  <c r="T260" i="1"/>
  <c r="V260" i="1"/>
  <c r="U260" i="1"/>
  <c r="AG260" i="1"/>
  <c r="AH260" i="1"/>
  <c r="AI260" i="1"/>
  <c r="AJ260" i="1"/>
  <c r="AK260" i="1"/>
  <c r="AM260" i="1"/>
  <c r="AO260" i="1"/>
  <c r="AQ260" i="1"/>
  <c r="AL260" i="1"/>
  <c r="AN260" i="1"/>
  <c r="AP260" i="1"/>
  <c r="AR260" i="1"/>
  <c r="T261" i="1"/>
  <c r="V261" i="1"/>
  <c r="U261" i="1"/>
  <c r="AG261" i="1"/>
  <c r="AH261" i="1"/>
  <c r="AI261" i="1"/>
  <c r="AJ261" i="1"/>
  <c r="AK261" i="1"/>
  <c r="AM261" i="1"/>
  <c r="AO261" i="1"/>
  <c r="AQ261" i="1"/>
  <c r="AL261" i="1"/>
  <c r="AN261" i="1"/>
  <c r="AP261" i="1"/>
  <c r="AR261" i="1"/>
  <c r="T262" i="1"/>
  <c r="V262" i="1"/>
  <c r="U262" i="1"/>
  <c r="AG262" i="1"/>
  <c r="AH262" i="1"/>
  <c r="AI262" i="1"/>
  <c r="AJ262" i="1"/>
  <c r="AK262" i="1"/>
  <c r="AM262" i="1"/>
  <c r="AO262" i="1"/>
  <c r="AQ262" i="1"/>
  <c r="AL262" i="1"/>
  <c r="AN262" i="1"/>
  <c r="AP262" i="1"/>
  <c r="AR262" i="1"/>
  <c r="T263" i="1"/>
  <c r="V263" i="1"/>
  <c r="U263" i="1"/>
  <c r="AG263" i="1"/>
  <c r="AH263" i="1"/>
  <c r="AI263" i="1"/>
  <c r="AJ263" i="1"/>
  <c r="AK263" i="1"/>
  <c r="AM263" i="1"/>
  <c r="AO263" i="1"/>
  <c r="AQ263" i="1"/>
  <c r="AL263" i="1"/>
  <c r="AN263" i="1"/>
  <c r="AP263" i="1"/>
  <c r="AR263" i="1"/>
  <c r="T264" i="1"/>
  <c r="V264" i="1"/>
  <c r="U264" i="1"/>
  <c r="AG264" i="1"/>
  <c r="AH264" i="1"/>
  <c r="AI264" i="1"/>
  <c r="AJ264" i="1"/>
  <c r="AK264" i="1"/>
  <c r="AM264" i="1"/>
  <c r="AO264" i="1"/>
  <c r="AQ264" i="1"/>
  <c r="AL264" i="1"/>
  <c r="AN264" i="1"/>
  <c r="AP264" i="1"/>
  <c r="AR264" i="1"/>
  <c r="T265" i="1"/>
  <c r="V265" i="1"/>
  <c r="U265" i="1"/>
  <c r="AG265" i="1"/>
  <c r="AH265" i="1"/>
  <c r="AI265" i="1"/>
  <c r="AJ265" i="1"/>
  <c r="AK265" i="1"/>
  <c r="AM265" i="1"/>
  <c r="AO265" i="1"/>
  <c r="AQ265" i="1"/>
  <c r="AL265" i="1"/>
  <c r="AN265" i="1"/>
  <c r="AP265" i="1"/>
  <c r="AR265" i="1"/>
  <c r="T266" i="1"/>
  <c r="V266" i="1"/>
  <c r="U266" i="1"/>
  <c r="AG266" i="1"/>
  <c r="AH266" i="1"/>
  <c r="AI266" i="1"/>
  <c r="AJ266" i="1"/>
  <c r="AK266" i="1"/>
  <c r="AM266" i="1"/>
  <c r="AO266" i="1"/>
  <c r="AQ266" i="1"/>
  <c r="AL266" i="1"/>
  <c r="AN266" i="1"/>
  <c r="AP266" i="1"/>
  <c r="AR266" i="1"/>
  <c r="T267" i="1"/>
  <c r="V267" i="1"/>
  <c r="U267" i="1"/>
  <c r="AG267" i="1"/>
  <c r="AH267" i="1"/>
  <c r="AI267" i="1"/>
  <c r="AJ267" i="1"/>
  <c r="AK267" i="1"/>
  <c r="AM267" i="1"/>
  <c r="AO267" i="1"/>
  <c r="AQ267" i="1"/>
  <c r="AL267" i="1"/>
  <c r="AN267" i="1"/>
  <c r="AP267" i="1"/>
  <c r="AR267" i="1"/>
  <c r="T268" i="1"/>
  <c r="V268" i="1"/>
  <c r="U268" i="1"/>
  <c r="AG268" i="1"/>
  <c r="AH268" i="1"/>
  <c r="AI268" i="1"/>
  <c r="AJ268" i="1"/>
  <c r="AK268" i="1"/>
  <c r="AM268" i="1"/>
  <c r="AO268" i="1"/>
  <c r="AQ268" i="1"/>
  <c r="AL268" i="1"/>
  <c r="AN268" i="1"/>
  <c r="AP268" i="1"/>
  <c r="AR268" i="1"/>
  <c r="T269" i="1"/>
  <c r="V269" i="1"/>
  <c r="U269" i="1"/>
  <c r="AG269" i="1"/>
  <c r="AH269" i="1"/>
  <c r="AI269" i="1"/>
  <c r="AJ269" i="1"/>
  <c r="AK269" i="1"/>
  <c r="AM269" i="1"/>
  <c r="AO269" i="1"/>
  <c r="AQ269" i="1"/>
  <c r="AL269" i="1"/>
  <c r="AN269" i="1"/>
  <c r="AP269" i="1"/>
  <c r="AR269" i="1"/>
  <c r="T270" i="1"/>
  <c r="V270" i="1"/>
  <c r="U270" i="1"/>
  <c r="AG270" i="1"/>
  <c r="AH270" i="1"/>
  <c r="AI270" i="1"/>
  <c r="AJ270" i="1"/>
  <c r="AK270" i="1"/>
  <c r="AM270" i="1"/>
  <c r="AO270" i="1"/>
  <c r="AQ270" i="1"/>
  <c r="AL270" i="1"/>
  <c r="AN270" i="1"/>
  <c r="AP270" i="1"/>
  <c r="AR270" i="1"/>
  <c r="T271" i="1"/>
  <c r="V271" i="1"/>
  <c r="U271" i="1"/>
  <c r="AG271" i="1"/>
  <c r="AH271" i="1"/>
  <c r="AI271" i="1"/>
  <c r="AJ271" i="1"/>
  <c r="AK271" i="1"/>
  <c r="AM271" i="1"/>
  <c r="AO271" i="1"/>
  <c r="AQ271" i="1"/>
  <c r="AL271" i="1"/>
  <c r="AN271" i="1"/>
  <c r="AP271" i="1"/>
  <c r="AR271" i="1"/>
  <c r="T272" i="1"/>
  <c r="V272" i="1"/>
  <c r="U272" i="1"/>
  <c r="AG272" i="1"/>
  <c r="AH272" i="1"/>
  <c r="AI272" i="1"/>
  <c r="AJ272" i="1"/>
  <c r="AK272" i="1"/>
  <c r="AM272" i="1"/>
  <c r="AO272" i="1"/>
  <c r="AQ272" i="1"/>
  <c r="AL272" i="1"/>
  <c r="AN272" i="1"/>
  <c r="AP272" i="1"/>
  <c r="AR272" i="1"/>
  <c r="T273" i="1"/>
  <c r="V273" i="1"/>
  <c r="U273" i="1"/>
  <c r="AG273" i="1"/>
  <c r="AH273" i="1"/>
  <c r="AI273" i="1"/>
  <c r="AJ273" i="1"/>
  <c r="AK273" i="1"/>
  <c r="AM273" i="1"/>
  <c r="AO273" i="1"/>
  <c r="AQ273" i="1"/>
  <c r="AL273" i="1"/>
  <c r="AN273" i="1"/>
  <c r="AP273" i="1"/>
  <c r="AR273" i="1"/>
  <c r="T274" i="1"/>
  <c r="V274" i="1"/>
  <c r="U274" i="1"/>
  <c r="AG274" i="1"/>
  <c r="AH274" i="1"/>
  <c r="AI274" i="1"/>
  <c r="AJ274" i="1"/>
  <c r="AK274" i="1"/>
  <c r="AM274" i="1"/>
  <c r="AO274" i="1"/>
  <c r="AQ274" i="1"/>
  <c r="AL274" i="1"/>
  <c r="AN274" i="1"/>
  <c r="AP274" i="1"/>
  <c r="AR274" i="1"/>
  <c r="T275" i="1"/>
  <c r="V275" i="1"/>
  <c r="U275" i="1"/>
  <c r="AG275" i="1"/>
  <c r="AH275" i="1"/>
  <c r="AI275" i="1"/>
  <c r="AJ275" i="1"/>
  <c r="AK275" i="1"/>
  <c r="AM275" i="1"/>
  <c r="AO275" i="1"/>
  <c r="AQ275" i="1"/>
  <c r="AL275" i="1"/>
  <c r="AN275" i="1"/>
  <c r="AP275" i="1"/>
  <c r="AR275" i="1"/>
  <c r="T276" i="1"/>
  <c r="V276" i="1"/>
  <c r="U276" i="1"/>
  <c r="AG276" i="1"/>
  <c r="AH276" i="1"/>
  <c r="AI276" i="1"/>
  <c r="AJ276" i="1"/>
  <c r="AK276" i="1"/>
  <c r="AM276" i="1"/>
  <c r="AO276" i="1"/>
  <c r="AQ276" i="1"/>
  <c r="AL276" i="1"/>
  <c r="AN276" i="1"/>
  <c r="AP276" i="1"/>
  <c r="AR276" i="1"/>
  <c r="T277" i="1"/>
  <c r="V277" i="1"/>
  <c r="U277" i="1"/>
  <c r="AG277" i="1"/>
  <c r="AH277" i="1"/>
  <c r="AI277" i="1"/>
  <c r="AJ277" i="1"/>
  <c r="AK277" i="1"/>
  <c r="AM277" i="1"/>
  <c r="AO277" i="1"/>
  <c r="AQ277" i="1"/>
  <c r="AL277" i="1"/>
  <c r="AN277" i="1"/>
  <c r="AP277" i="1"/>
  <c r="AR277" i="1"/>
  <c r="T278" i="1"/>
  <c r="V278" i="1"/>
  <c r="U278" i="1"/>
  <c r="AG278" i="1"/>
  <c r="AH278" i="1"/>
  <c r="AI278" i="1"/>
  <c r="AJ278" i="1"/>
  <c r="AK278" i="1"/>
  <c r="AM278" i="1"/>
  <c r="AO278" i="1"/>
  <c r="AQ278" i="1"/>
  <c r="AL278" i="1"/>
  <c r="AN278" i="1"/>
  <c r="AP278" i="1"/>
  <c r="AR278" i="1"/>
  <c r="T279" i="1"/>
  <c r="V279" i="1"/>
  <c r="U279" i="1"/>
  <c r="AG279" i="1"/>
  <c r="AH279" i="1"/>
  <c r="AI279" i="1"/>
  <c r="AJ279" i="1"/>
  <c r="AK279" i="1"/>
  <c r="AM279" i="1"/>
  <c r="AO279" i="1"/>
  <c r="AQ279" i="1"/>
  <c r="AL279" i="1"/>
  <c r="AN279" i="1"/>
  <c r="AP279" i="1"/>
  <c r="AR279" i="1"/>
  <c r="T280" i="1"/>
  <c r="V280" i="1"/>
  <c r="U280" i="1"/>
  <c r="AG280" i="1"/>
  <c r="AH280" i="1"/>
  <c r="AI280" i="1"/>
  <c r="AJ280" i="1"/>
  <c r="AK280" i="1"/>
  <c r="AM280" i="1"/>
  <c r="AO280" i="1"/>
  <c r="AQ280" i="1"/>
  <c r="AL280" i="1"/>
  <c r="AN280" i="1"/>
  <c r="AP280" i="1"/>
  <c r="AR280" i="1"/>
  <c r="T281" i="1"/>
  <c r="V281" i="1"/>
  <c r="U281" i="1"/>
  <c r="AG281" i="1"/>
  <c r="AH281" i="1"/>
  <c r="AI281" i="1"/>
  <c r="AJ281" i="1"/>
  <c r="AK281" i="1"/>
  <c r="AM281" i="1"/>
  <c r="AO281" i="1"/>
  <c r="AQ281" i="1"/>
  <c r="AL281" i="1"/>
  <c r="AN281" i="1"/>
  <c r="AP281" i="1"/>
  <c r="AR281" i="1"/>
  <c r="T282" i="1"/>
  <c r="V282" i="1"/>
  <c r="U282" i="1"/>
  <c r="AG282" i="1"/>
  <c r="AH282" i="1"/>
  <c r="AI282" i="1"/>
  <c r="AJ282" i="1"/>
  <c r="AK282" i="1"/>
  <c r="AM282" i="1"/>
  <c r="AO282" i="1"/>
  <c r="AQ282" i="1"/>
  <c r="AL282" i="1"/>
  <c r="AN282" i="1"/>
  <c r="AP282" i="1"/>
  <c r="AR282" i="1"/>
  <c r="T283" i="1"/>
  <c r="V283" i="1"/>
  <c r="U283" i="1"/>
  <c r="AG283" i="1"/>
  <c r="AH283" i="1"/>
  <c r="AI283" i="1"/>
  <c r="AJ283" i="1"/>
  <c r="AK283" i="1"/>
  <c r="AM283" i="1"/>
  <c r="AO283" i="1"/>
  <c r="AQ283" i="1"/>
  <c r="AL283" i="1"/>
  <c r="AN283" i="1"/>
  <c r="AP283" i="1"/>
  <c r="AR283" i="1"/>
  <c r="T284" i="1"/>
  <c r="V284" i="1"/>
  <c r="U284" i="1"/>
  <c r="AG284" i="1"/>
  <c r="AH284" i="1"/>
  <c r="AI284" i="1"/>
  <c r="AJ284" i="1"/>
  <c r="AK284" i="1"/>
  <c r="AM284" i="1"/>
  <c r="AO284" i="1"/>
  <c r="AQ284" i="1"/>
  <c r="AL284" i="1"/>
  <c r="AN284" i="1"/>
  <c r="AP284" i="1"/>
  <c r="AR284" i="1"/>
  <c r="T285" i="1"/>
  <c r="V285" i="1"/>
  <c r="U285" i="1"/>
  <c r="AG285" i="1"/>
  <c r="AH285" i="1"/>
  <c r="AI285" i="1"/>
  <c r="AJ285" i="1"/>
  <c r="AK285" i="1"/>
  <c r="AM285" i="1"/>
  <c r="AO285" i="1"/>
  <c r="AQ285" i="1"/>
  <c r="AL285" i="1"/>
  <c r="AN285" i="1"/>
  <c r="AP285" i="1"/>
  <c r="AR285" i="1"/>
  <c r="T286" i="1"/>
  <c r="V286" i="1"/>
  <c r="U286" i="1"/>
  <c r="AG286" i="1"/>
  <c r="AH286" i="1"/>
  <c r="AI286" i="1"/>
  <c r="AJ286" i="1"/>
  <c r="AK286" i="1"/>
  <c r="AM286" i="1"/>
  <c r="AO286" i="1"/>
  <c r="AQ286" i="1"/>
  <c r="AL286" i="1"/>
  <c r="AN286" i="1"/>
  <c r="AP286" i="1"/>
  <c r="AR286" i="1"/>
  <c r="T287" i="1"/>
  <c r="V287" i="1"/>
  <c r="U287" i="1"/>
  <c r="AG287" i="1"/>
  <c r="AH287" i="1"/>
  <c r="AI287" i="1"/>
  <c r="AJ287" i="1"/>
  <c r="AK287" i="1"/>
  <c r="AM287" i="1"/>
  <c r="AO287" i="1"/>
  <c r="AQ287" i="1"/>
  <c r="AL287" i="1"/>
  <c r="AN287" i="1"/>
  <c r="AP287" i="1"/>
  <c r="AR287" i="1"/>
  <c r="T288" i="1"/>
  <c r="V288" i="1"/>
  <c r="U288" i="1"/>
  <c r="AG288" i="1"/>
  <c r="AH288" i="1"/>
  <c r="AI288" i="1"/>
  <c r="AJ288" i="1"/>
  <c r="AK288" i="1"/>
  <c r="AM288" i="1"/>
  <c r="AO288" i="1"/>
  <c r="AQ288" i="1"/>
  <c r="AL288" i="1"/>
  <c r="AN288" i="1"/>
  <c r="AP288" i="1"/>
  <c r="AR288" i="1"/>
  <c r="T289" i="1"/>
  <c r="V289" i="1"/>
  <c r="U289" i="1"/>
  <c r="AG289" i="1"/>
  <c r="AH289" i="1"/>
  <c r="AI289" i="1"/>
  <c r="AJ289" i="1"/>
  <c r="AK289" i="1"/>
  <c r="AM289" i="1"/>
  <c r="AO289" i="1"/>
  <c r="AQ289" i="1"/>
  <c r="AL289" i="1"/>
  <c r="AN289" i="1"/>
  <c r="AP289" i="1"/>
  <c r="AR289" i="1"/>
  <c r="T290" i="1"/>
  <c r="V290" i="1"/>
  <c r="U290" i="1"/>
  <c r="AG290" i="1"/>
  <c r="AH290" i="1"/>
  <c r="AI290" i="1"/>
  <c r="AJ290" i="1"/>
  <c r="AK290" i="1"/>
  <c r="AM290" i="1"/>
  <c r="AO290" i="1"/>
  <c r="AQ290" i="1"/>
  <c r="AL290" i="1"/>
  <c r="AN290" i="1"/>
  <c r="AP290" i="1"/>
  <c r="AR290" i="1"/>
  <c r="T291" i="1"/>
  <c r="V291" i="1"/>
  <c r="U291" i="1"/>
  <c r="AG291" i="1"/>
  <c r="AH291" i="1"/>
  <c r="AI291" i="1"/>
  <c r="AJ291" i="1"/>
  <c r="AK291" i="1"/>
  <c r="AM291" i="1"/>
  <c r="AO291" i="1"/>
  <c r="AQ291" i="1"/>
  <c r="AL291" i="1"/>
  <c r="AN291" i="1"/>
  <c r="AP291" i="1"/>
  <c r="AR291" i="1"/>
  <c r="T292" i="1"/>
  <c r="V292" i="1"/>
  <c r="U292" i="1"/>
  <c r="AG292" i="1"/>
  <c r="AH292" i="1"/>
  <c r="AI292" i="1"/>
  <c r="AJ292" i="1"/>
  <c r="AK292" i="1"/>
  <c r="AM292" i="1"/>
  <c r="AO292" i="1"/>
  <c r="AQ292" i="1"/>
  <c r="AL292" i="1"/>
  <c r="AN292" i="1"/>
  <c r="AP292" i="1"/>
  <c r="AR292" i="1"/>
  <c r="T293" i="1"/>
  <c r="V293" i="1"/>
  <c r="U293" i="1"/>
  <c r="AG293" i="1"/>
  <c r="AH293" i="1"/>
  <c r="AI293" i="1"/>
  <c r="AJ293" i="1"/>
  <c r="AK293" i="1"/>
  <c r="AM293" i="1"/>
  <c r="AO293" i="1"/>
  <c r="AQ293" i="1"/>
  <c r="AL293" i="1"/>
  <c r="AN293" i="1"/>
  <c r="AP293" i="1"/>
  <c r="AR293" i="1"/>
  <c r="T294" i="1"/>
  <c r="V294" i="1"/>
  <c r="U294" i="1"/>
  <c r="AG294" i="1"/>
  <c r="AH294" i="1"/>
  <c r="AI294" i="1"/>
  <c r="AJ294" i="1"/>
  <c r="AK294" i="1"/>
  <c r="AM294" i="1"/>
  <c r="AO294" i="1"/>
  <c r="AQ294" i="1"/>
  <c r="AL294" i="1"/>
  <c r="AN294" i="1"/>
  <c r="AP294" i="1"/>
  <c r="AR294" i="1"/>
  <c r="T295" i="1"/>
  <c r="V295" i="1"/>
  <c r="U295" i="1"/>
  <c r="AG295" i="1"/>
  <c r="AH295" i="1"/>
  <c r="AI295" i="1"/>
  <c r="AJ295" i="1"/>
  <c r="AK295" i="1"/>
  <c r="AM295" i="1"/>
  <c r="AO295" i="1"/>
  <c r="AQ295" i="1"/>
  <c r="AL295" i="1"/>
  <c r="AN295" i="1"/>
  <c r="AP295" i="1"/>
  <c r="AR295" i="1"/>
  <c r="T296" i="1"/>
  <c r="V296" i="1"/>
  <c r="U296" i="1"/>
  <c r="AG296" i="1"/>
  <c r="AH296" i="1"/>
  <c r="AI296" i="1"/>
  <c r="AJ296" i="1"/>
  <c r="AK296" i="1"/>
  <c r="AM296" i="1"/>
  <c r="AO296" i="1"/>
  <c r="AQ296" i="1"/>
  <c r="AL296" i="1"/>
  <c r="AN296" i="1"/>
  <c r="AP296" i="1"/>
  <c r="AR296" i="1"/>
  <c r="T297" i="1"/>
  <c r="V297" i="1"/>
  <c r="U297" i="1"/>
  <c r="AG297" i="1"/>
  <c r="AH297" i="1"/>
  <c r="AI297" i="1"/>
  <c r="AJ297" i="1"/>
  <c r="AK297" i="1"/>
  <c r="AM297" i="1"/>
  <c r="AO297" i="1"/>
  <c r="AQ297" i="1"/>
  <c r="AL297" i="1"/>
  <c r="AN297" i="1"/>
  <c r="AP297" i="1"/>
  <c r="AR297" i="1"/>
  <c r="T298" i="1"/>
  <c r="V298" i="1"/>
  <c r="U298" i="1"/>
  <c r="AG298" i="1"/>
  <c r="AH298" i="1"/>
  <c r="AI298" i="1"/>
  <c r="AJ298" i="1"/>
  <c r="AK298" i="1"/>
  <c r="AM298" i="1"/>
  <c r="AO298" i="1"/>
  <c r="AQ298" i="1"/>
  <c r="AL298" i="1"/>
  <c r="AN298" i="1"/>
  <c r="AP298" i="1"/>
  <c r="AR298" i="1"/>
  <c r="T299" i="1"/>
  <c r="V299" i="1"/>
  <c r="U299" i="1"/>
  <c r="AG299" i="1"/>
  <c r="AH299" i="1"/>
  <c r="AI299" i="1"/>
  <c r="AJ299" i="1"/>
  <c r="AK299" i="1"/>
  <c r="AM299" i="1"/>
  <c r="AO299" i="1"/>
  <c r="AQ299" i="1"/>
  <c r="AL299" i="1"/>
  <c r="AN299" i="1"/>
  <c r="AP299" i="1"/>
  <c r="AR299" i="1"/>
  <c r="T300" i="1"/>
  <c r="V300" i="1"/>
  <c r="U300" i="1"/>
  <c r="AG300" i="1"/>
  <c r="AH300" i="1"/>
  <c r="AI300" i="1"/>
  <c r="AJ300" i="1"/>
  <c r="AK300" i="1"/>
  <c r="AM300" i="1"/>
  <c r="AO300" i="1"/>
  <c r="AQ300" i="1"/>
  <c r="AL300" i="1"/>
  <c r="AN300" i="1"/>
  <c r="AP300" i="1"/>
  <c r="AR300" i="1"/>
  <c r="T301" i="1"/>
  <c r="V301" i="1"/>
  <c r="U301" i="1"/>
  <c r="AG301" i="1"/>
  <c r="AH301" i="1"/>
  <c r="AI301" i="1"/>
  <c r="AJ301" i="1"/>
  <c r="AK301" i="1"/>
  <c r="AM301" i="1"/>
  <c r="AO301" i="1"/>
  <c r="AQ301" i="1"/>
  <c r="AL301" i="1"/>
  <c r="AN301" i="1"/>
  <c r="AP301" i="1"/>
  <c r="AR301" i="1"/>
  <c r="T302" i="1"/>
  <c r="V302" i="1"/>
  <c r="U302" i="1"/>
  <c r="AG302" i="1"/>
  <c r="AH302" i="1"/>
  <c r="AI302" i="1"/>
  <c r="AJ302" i="1"/>
  <c r="AK302" i="1"/>
  <c r="AM302" i="1"/>
  <c r="AO302" i="1"/>
  <c r="AQ302" i="1"/>
  <c r="AL302" i="1"/>
  <c r="AN302" i="1"/>
  <c r="AP302" i="1"/>
  <c r="AR302" i="1"/>
  <c r="T303" i="1"/>
  <c r="V303" i="1"/>
  <c r="U303" i="1"/>
  <c r="AG303" i="1"/>
  <c r="AH303" i="1"/>
  <c r="AI303" i="1"/>
  <c r="AJ303" i="1"/>
  <c r="AK303" i="1"/>
  <c r="AM303" i="1"/>
  <c r="AO303" i="1"/>
  <c r="AQ303" i="1"/>
  <c r="AL303" i="1"/>
  <c r="AN303" i="1"/>
  <c r="AP303" i="1"/>
  <c r="AR303" i="1"/>
  <c r="T304" i="1"/>
  <c r="V304" i="1"/>
  <c r="U304" i="1"/>
  <c r="AG304" i="1"/>
  <c r="AH304" i="1"/>
  <c r="AI304" i="1"/>
  <c r="AJ304" i="1"/>
  <c r="AK304" i="1"/>
  <c r="AM304" i="1"/>
  <c r="AO304" i="1"/>
  <c r="AQ304" i="1"/>
  <c r="AL304" i="1"/>
  <c r="AN304" i="1"/>
  <c r="AP304" i="1"/>
  <c r="AR304" i="1"/>
  <c r="T305" i="1"/>
  <c r="V305" i="1"/>
  <c r="U305" i="1"/>
  <c r="AG305" i="1"/>
  <c r="AH305" i="1"/>
  <c r="AI305" i="1"/>
  <c r="AJ305" i="1"/>
  <c r="AK305" i="1"/>
  <c r="AM305" i="1"/>
  <c r="AO305" i="1"/>
  <c r="AQ305" i="1"/>
  <c r="AL305" i="1"/>
  <c r="AN305" i="1"/>
  <c r="AP305" i="1"/>
  <c r="AR305" i="1"/>
  <c r="T306" i="1"/>
  <c r="V306" i="1"/>
  <c r="U306" i="1"/>
  <c r="AG306" i="1"/>
  <c r="AH306" i="1"/>
  <c r="AI306" i="1"/>
  <c r="AJ306" i="1"/>
  <c r="AK306" i="1"/>
  <c r="AM306" i="1"/>
  <c r="AO306" i="1"/>
  <c r="AQ306" i="1"/>
  <c r="AL306" i="1"/>
  <c r="AN306" i="1"/>
  <c r="AP306" i="1"/>
  <c r="AR306" i="1"/>
  <c r="T307" i="1"/>
  <c r="V307" i="1"/>
  <c r="U307" i="1"/>
  <c r="AG307" i="1"/>
  <c r="AH307" i="1"/>
  <c r="AI307" i="1"/>
  <c r="AJ307" i="1"/>
  <c r="AK307" i="1"/>
  <c r="AM307" i="1"/>
  <c r="AO307" i="1"/>
  <c r="AQ307" i="1"/>
  <c r="AL307" i="1"/>
  <c r="AN307" i="1"/>
  <c r="AP307" i="1"/>
  <c r="AR307" i="1"/>
  <c r="T308" i="1"/>
  <c r="V308" i="1"/>
  <c r="U308" i="1"/>
  <c r="AG308" i="1"/>
  <c r="AH308" i="1"/>
  <c r="AI308" i="1"/>
  <c r="AJ308" i="1"/>
  <c r="AK308" i="1"/>
  <c r="AM308" i="1"/>
  <c r="AO308" i="1"/>
  <c r="AQ308" i="1"/>
  <c r="AL308" i="1"/>
  <c r="AN308" i="1"/>
  <c r="AP308" i="1"/>
  <c r="AR308" i="1"/>
  <c r="T309" i="1"/>
  <c r="V309" i="1"/>
  <c r="U309" i="1"/>
  <c r="AG309" i="1"/>
  <c r="AH309" i="1"/>
  <c r="AI309" i="1"/>
  <c r="AJ309" i="1"/>
  <c r="AK309" i="1"/>
  <c r="AM309" i="1"/>
  <c r="AO309" i="1"/>
  <c r="AQ309" i="1"/>
  <c r="AL309" i="1"/>
  <c r="AN309" i="1"/>
  <c r="AP309" i="1"/>
  <c r="AR309" i="1"/>
  <c r="T310" i="1"/>
  <c r="V310" i="1"/>
  <c r="U310" i="1"/>
  <c r="AG310" i="1"/>
  <c r="AH310" i="1"/>
  <c r="AI310" i="1"/>
  <c r="AJ310" i="1"/>
  <c r="AK310" i="1"/>
  <c r="AM310" i="1"/>
  <c r="AO310" i="1"/>
  <c r="AQ310" i="1"/>
  <c r="AL310" i="1"/>
  <c r="AN310" i="1"/>
  <c r="AP310" i="1"/>
  <c r="AR310" i="1"/>
  <c r="T311" i="1"/>
  <c r="V311" i="1"/>
  <c r="U311" i="1"/>
  <c r="AG311" i="1"/>
  <c r="AH311" i="1"/>
  <c r="AI311" i="1"/>
  <c r="AJ311" i="1"/>
  <c r="AK311" i="1"/>
  <c r="AM311" i="1"/>
  <c r="AO311" i="1"/>
  <c r="AQ311" i="1"/>
  <c r="AL311" i="1"/>
  <c r="AN311" i="1"/>
  <c r="AP311" i="1"/>
  <c r="AR311" i="1"/>
  <c r="T312" i="1"/>
  <c r="V312" i="1"/>
  <c r="U312" i="1"/>
  <c r="AG312" i="1"/>
  <c r="AH312" i="1"/>
  <c r="AI312" i="1"/>
  <c r="AJ312" i="1"/>
  <c r="AK312" i="1"/>
  <c r="AM312" i="1"/>
  <c r="AO312" i="1"/>
  <c r="AQ312" i="1"/>
  <c r="AL312" i="1"/>
  <c r="AN312" i="1"/>
  <c r="AP312" i="1"/>
  <c r="AR312" i="1"/>
  <c r="T313" i="1"/>
  <c r="V313" i="1"/>
  <c r="U313" i="1"/>
  <c r="AG313" i="1"/>
  <c r="AH313" i="1"/>
  <c r="AI313" i="1"/>
  <c r="AJ313" i="1"/>
  <c r="AK313" i="1"/>
  <c r="AM313" i="1"/>
  <c r="AO313" i="1"/>
  <c r="AQ313" i="1"/>
  <c r="AL313" i="1"/>
  <c r="AN313" i="1"/>
  <c r="AP313" i="1"/>
  <c r="AR313" i="1"/>
  <c r="T314" i="1"/>
  <c r="V314" i="1"/>
  <c r="U314" i="1"/>
  <c r="AG314" i="1"/>
  <c r="AH314" i="1"/>
  <c r="AI314" i="1"/>
  <c r="AJ314" i="1"/>
  <c r="AK314" i="1"/>
  <c r="AM314" i="1"/>
  <c r="AO314" i="1"/>
  <c r="AQ314" i="1"/>
  <c r="AL314" i="1"/>
  <c r="AN314" i="1"/>
  <c r="AP314" i="1"/>
  <c r="AR314" i="1"/>
  <c r="T315" i="1"/>
  <c r="V315" i="1"/>
  <c r="U315" i="1"/>
  <c r="AG315" i="1"/>
  <c r="AH315" i="1"/>
  <c r="AI315" i="1"/>
  <c r="AJ315" i="1"/>
  <c r="AK315" i="1"/>
  <c r="AM315" i="1"/>
  <c r="AO315" i="1"/>
  <c r="AQ315" i="1"/>
  <c r="AL315" i="1"/>
  <c r="AN315" i="1"/>
  <c r="AP315" i="1"/>
  <c r="AR315" i="1"/>
  <c r="T316" i="1"/>
  <c r="V316" i="1"/>
  <c r="U316" i="1"/>
  <c r="AG316" i="1"/>
  <c r="AH316" i="1"/>
  <c r="AI316" i="1"/>
  <c r="AJ316" i="1"/>
  <c r="AK316" i="1"/>
  <c r="AM316" i="1"/>
  <c r="AO316" i="1"/>
  <c r="AQ316" i="1"/>
  <c r="AL316" i="1"/>
  <c r="AN316" i="1"/>
  <c r="AP316" i="1"/>
  <c r="AR316" i="1"/>
  <c r="T317" i="1"/>
  <c r="V317" i="1"/>
  <c r="U317" i="1"/>
  <c r="AG317" i="1"/>
  <c r="AH317" i="1"/>
  <c r="AI317" i="1"/>
  <c r="AJ317" i="1"/>
  <c r="AK317" i="1"/>
  <c r="AM317" i="1"/>
  <c r="AO317" i="1"/>
  <c r="AQ317" i="1"/>
  <c r="AL317" i="1"/>
  <c r="AN317" i="1"/>
  <c r="AP317" i="1"/>
  <c r="AR317" i="1"/>
  <c r="T318" i="1"/>
  <c r="V318" i="1"/>
  <c r="U318" i="1"/>
  <c r="AG318" i="1"/>
  <c r="AH318" i="1"/>
  <c r="AI318" i="1"/>
  <c r="AJ318" i="1"/>
  <c r="AK318" i="1"/>
  <c r="AM318" i="1"/>
  <c r="AO318" i="1"/>
  <c r="AQ318" i="1"/>
  <c r="AL318" i="1"/>
  <c r="AN318" i="1"/>
  <c r="AP318" i="1"/>
  <c r="AR318" i="1"/>
  <c r="T319" i="1"/>
  <c r="V319" i="1"/>
  <c r="U319" i="1"/>
  <c r="AG319" i="1"/>
  <c r="AH319" i="1"/>
  <c r="AI319" i="1"/>
  <c r="AJ319" i="1"/>
  <c r="AK319" i="1"/>
  <c r="AM319" i="1"/>
  <c r="AO319" i="1"/>
  <c r="AQ319" i="1"/>
  <c r="AL319" i="1"/>
  <c r="AN319" i="1"/>
  <c r="AP319" i="1"/>
  <c r="AR319" i="1"/>
  <c r="T320" i="1"/>
  <c r="V320" i="1"/>
  <c r="U320" i="1"/>
  <c r="AG320" i="1"/>
  <c r="AH320" i="1"/>
  <c r="AI320" i="1"/>
  <c r="AJ320" i="1"/>
  <c r="AK320" i="1"/>
  <c r="AM320" i="1"/>
  <c r="AO320" i="1"/>
  <c r="AQ320" i="1"/>
  <c r="AL320" i="1"/>
  <c r="AN320" i="1"/>
  <c r="AP320" i="1"/>
  <c r="AR320" i="1"/>
  <c r="T321" i="1"/>
  <c r="V321" i="1"/>
  <c r="U321" i="1"/>
  <c r="AG321" i="1"/>
  <c r="AH321" i="1"/>
  <c r="AI321" i="1"/>
  <c r="AJ321" i="1"/>
  <c r="AK321" i="1"/>
  <c r="AM321" i="1"/>
  <c r="AO321" i="1"/>
  <c r="AQ321" i="1"/>
  <c r="AL321" i="1"/>
  <c r="AN321" i="1"/>
  <c r="AP321" i="1"/>
  <c r="AR321" i="1"/>
  <c r="T322" i="1"/>
  <c r="V322" i="1"/>
  <c r="U322" i="1"/>
  <c r="AG322" i="1"/>
  <c r="AH322" i="1"/>
  <c r="AI322" i="1"/>
  <c r="AJ322" i="1"/>
  <c r="AK322" i="1"/>
  <c r="AM322" i="1"/>
  <c r="AO322" i="1"/>
  <c r="AQ322" i="1"/>
  <c r="AL322" i="1"/>
  <c r="AN322" i="1"/>
  <c r="AP322" i="1"/>
  <c r="AR322" i="1"/>
  <c r="T323" i="1"/>
  <c r="V323" i="1"/>
  <c r="U323" i="1"/>
  <c r="AG323" i="1"/>
  <c r="AH323" i="1"/>
  <c r="AI323" i="1"/>
  <c r="AJ323" i="1"/>
  <c r="AK323" i="1"/>
  <c r="AM323" i="1"/>
  <c r="AO323" i="1"/>
  <c r="AQ323" i="1"/>
  <c r="AL323" i="1"/>
  <c r="AN323" i="1"/>
  <c r="AP323" i="1"/>
  <c r="AR323" i="1"/>
  <c r="T324" i="1"/>
  <c r="V324" i="1"/>
  <c r="U324" i="1"/>
  <c r="AG324" i="1"/>
  <c r="AH324" i="1"/>
  <c r="AI324" i="1"/>
  <c r="AJ324" i="1"/>
  <c r="AK324" i="1"/>
  <c r="AM324" i="1"/>
  <c r="AO324" i="1"/>
  <c r="AQ324" i="1"/>
  <c r="AL324" i="1"/>
  <c r="AN324" i="1"/>
  <c r="AP324" i="1"/>
  <c r="AR324" i="1"/>
  <c r="T325" i="1"/>
  <c r="V325" i="1"/>
  <c r="U325" i="1"/>
  <c r="AG325" i="1"/>
  <c r="AH325" i="1"/>
  <c r="AI325" i="1"/>
  <c r="AJ325" i="1"/>
  <c r="AK325" i="1"/>
  <c r="AM325" i="1"/>
  <c r="AO325" i="1"/>
  <c r="AQ325" i="1"/>
  <c r="AL325" i="1"/>
  <c r="AN325" i="1"/>
  <c r="AP325" i="1"/>
  <c r="AR325" i="1"/>
  <c r="T326" i="1"/>
  <c r="V326" i="1"/>
  <c r="U326" i="1"/>
  <c r="AG326" i="1"/>
  <c r="AH326" i="1"/>
  <c r="AI326" i="1"/>
  <c r="AJ326" i="1"/>
  <c r="AK326" i="1"/>
  <c r="AM326" i="1"/>
  <c r="AO326" i="1"/>
  <c r="AQ326" i="1"/>
  <c r="AL326" i="1"/>
  <c r="AN326" i="1"/>
  <c r="AP326" i="1"/>
  <c r="AR326" i="1"/>
  <c r="T327" i="1"/>
  <c r="V327" i="1"/>
  <c r="U327" i="1"/>
  <c r="AG327" i="1"/>
  <c r="AH327" i="1"/>
  <c r="AI327" i="1"/>
  <c r="AJ327" i="1"/>
  <c r="AK327" i="1"/>
  <c r="AM327" i="1"/>
  <c r="AO327" i="1"/>
  <c r="AQ327" i="1"/>
  <c r="AL327" i="1"/>
  <c r="AN327" i="1"/>
  <c r="AP327" i="1"/>
  <c r="AR327" i="1"/>
  <c r="T328" i="1"/>
  <c r="V328" i="1"/>
  <c r="U328" i="1"/>
  <c r="AG328" i="1"/>
  <c r="AH328" i="1"/>
  <c r="AI328" i="1"/>
  <c r="AJ328" i="1"/>
  <c r="AK328" i="1"/>
  <c r="AM328" i="1"/>
  <c r="AO328" i="1"/>
  <c r="AQ328" i="1"/>
  <c r="AL328" i="1"/>
  <c r="AN328" i="1"/>
  <c r="AP328" i="1"/>
  <c r="AR328" i="1"/>
  <c r="T329" i="1"/>
  <c r="V329" i="1"/>
  <c r="U329" i="1"/>
  <c r="AG329" i="1"/>
  <c r="AH329" i="1"/>
  <c r="AI329" i="1"/>
  <c r="AJ329" i="1"/>
  <c r="AK329" i="1"/>
  <c r="AM329" i="1"/>
  <c r="AO329" i="1"/>
  <c r="AQ329" i="1"/>
  <c r="AL329" i="1"/>
  <c r="AN329" i="1"/>
  <c r="AP329" i="1"/>
  <c r="AR329" i="1"/>
  <c r="T330" i="1"/>
  <c r="V330" i="1"/>
  <c r="U330" i="1"/>
  <c r="AG330" i="1"/>
  <c r="AH330" i="1"/>
  <c r="AI330" i="1"/>
  <c r="AJ330" i="1"/>
  <c r="AK330" i="1"/>
  <c r="AM330" i="1"/>
  <c r="AO330" i="1"/>
  <c r="AQ330" i="1"/>
  <c r="AL330" i="1"/>
  <c r="AN330" i="1"/>
  <c r="AP330" i="1"/>
  <c r="AR330" i="1"/>
  <c r="T331" i="1"/>
  <c r="V331" i="1"/>
  <c r="U331" i="1"/>
  <c r="AG331" i="1"/>
  <c r="AH331" i="1"/>
  <c r="AI331" i="1"/>
  <c r="AJ331" i="1"/>
  <c r="AK331" i="1"/>
  <c r="AM331" i="1"/>
  <c r="AO331" i="1"/>
  <c r="AQ331" i="1"/>
  <c r="AL331" i="1"/>
  <c r="AN331" i="1"/>
  <c r="AP331" i="1"/>
  <c r="AR331" i="1"/>
  <c r="T332" i="1"/>
  <c r="V332" i="1"/>
  <c r="U332" i="1"/>
  <c r="AG332" i="1"/>
  <c r="AH332" i="1"/>
  <c r="AI332" i="1"/>
  <c r="AJ332" i="1"/>
  <c r="AK332" i="1"/>
  <c r="AM332" i="1"/>
  <c r="AO332" i="1"/>
  <c r="AQ332" i="1"/>
  <c r="AL332" i="1"/>
  <c r="AN332" i="1"/>
  <c r="AP332" i="1"/>
  <c r="AR332" i="1"/>
  <c r="T333" i="1"/>
  <c r="V333" i="1"/>
  <c r="U333" i="1"/>
  <c r="AG333" i="1"/>
  <c r="AH333" i="1"/>
  <c r="AI333" i="1"/>
  <c r="AJ333" i="1"/>
  <c r="AK333" i="1"/>
  <c r="AM333" i="1"/>
  <c r="AO333" i="1"/>
  <c r="AQ333" i="1"/>
  <c r="AL333" i="1"/>
  <c r="AN333" i="1"/>
  <c r="AP333" i="1"/>
  <c r="AR333" i="1"/>
  <c r="T334" i="1"/>
  <c r="V334" i="1"/>
  <c r="U334" i="1"/>
  <c r="AG334" i="1"/>
  <c r="AH334" i="1"/>
  <c r="AI334" i="1"/>
  <c r="AJ334" i="1"/>
  <c r="AK334" i="1"/>
  <c r="AM334" i="1"/>
  <c r="AO334" i="1"/>
  <c r="AQ334" i="1"/>
  <c r="AL334" i="1"/>
  <c r="AN334" i="1"/>
  <c r="AP334" i="1"/>
  <c r="AR334" i="1"/>
  <c r="T335" i="1"/>
  <c r="V335" i="1"/>
  <c r="U335" i="1"/>
  <c r="AG335" i="1"/>
  <c r="AH335" i="1"/>
  <c r="AI335" i="1"/>
  <c r="AJ335" i="1"/>
  <c r="AK335" i="1"/>
  <c r="AM335" i="1"/>
  <c r="AO335" i="1"/>
  <c r="AQ335" i="1"/>
  <c r="AL335" i="1"/>
  <c r="AN335" i="1"/>
  <c r="AP335" i="1"/>
  <c r="AR335" i="1"/>
  <c r="T336" i="1"/>
  <c r="V336" i="1"/>
  <c r="U336" i="1"/>
  <c r="AG336" i="1"/>
  <c r="AH336" i="1"/>
  <c r="AI336" i="1"/>
  <c r="AJ336" i="1"/>
  <c r="AK336" i="1"/>
  <c r="AM336" i="1"/>
  <c r="AO336" i="1"/>
  <c r="AQ336" i="1"/>
  <c r="AL336" i="1"/>
  <c r="AN336" i="1"/>
  <c r="AP336" i="1"/>
  <c r="AR336" i="1"/>
  <c r="T337" i="1"/>
  <c r="V337" i="1"/>
  <c r="U337" i="1"/>
  <c r="AG337" i="1"/>
  <c r="AH337" i="1"/>
  <c r="AI337" i="1"/>
  <c r="AJ337" i="1"/>
  <c r="AK337" i="1"/>
  <c r="AM337" i="1"/>
  <c r="AO337" i="1"/>
  <c r="AQ337" i="1"/>
  <c r="AL337" i="1"/>
  <c r="AN337" i="1"/>
  <c r="AP337" i="1"/>
  <c r="AR337" i="1"/>
  <c r="T338" i="1"/>
  <c r="V338" i="1"/>
  <c r="U338" i="1"/>
  <c r="AG338" i="1"/>
  <c r="AH338" i="1"/>
  <c r="AI338" i="1"/>
  <c r="AJ338" i="1"/>
  <c r="AK338" i="1"/>
  <c r="AM338" i="1"/>
  <c r="AO338" i="1"/>
  <c r="AQ338" i="1"/>
  <c r="AL338" i="1"/>
  <c r="AN338" i="1"/>
  <c r="AP338" i="1"/>
  <c r="AR338" i="1"/>
  <c r="T339" i="1"/>
  <c r="V339" i="1"/>
  <c r="U339" i="1"/>
  <c r="AG339" i="1"/>
  <c r="AH339" i="1"/>
  <c r="AI339" i="1"/>
  <c r="AJ339" i="1"/>
  <c r="AK339" i="1"/>
  <c r="AM339" i="1"/>
  <c r="AO339" i="1"/>
  <c r="AQ339" i="1"/>
  <c r="AL339" i="1"/>
  <c r="AN339" i="1"/>
  <c r="AP339" i="1"/>
  <c r="AR339" i="1"/>
  <c r="T340" i="1"/>
  <c r="V340" i="1"/>
  <c r="U340" i="1"/>
  <c r="AG340" i="1"/>
  <c r="AH340" i="1"/>
  <c r="AI340" i="1"/>
  <c r="AJ340" i="1"/>
  <c r="AK340" i="1"/>
  <c r="AM340" i="1"/>
  <c r="AO340" i="1"/>
  <c r="AQ340" i="1"/>
  <c r="AL340" i="1"/>
  <c r="AN340" i="1"/>
  <c r="AP340" i="1"/>
  <c r="AR340" i="1"/>
  <c r="T341" i="1"/>
  <c r="V341" i="1"/>
  <c r="U341" i="1"/>
  <c r="AG341" i="1"/>
  <c r="AH341" i="1"/>
  <c r="AI341" i="1"/>
  <c r="AJ341" i="1"/>
  <c r="AK341" i="1"/>
  <c r="AM341" i="1"/>
  <c r="AO341" i="1"/>
  <c r="AQ341" i="1"/>
  <c r="AL341" i="1"/>
  <c r="AN341" i="1"/>
  <c r="AP341" i="1"/>
  <c r="AR341" i="1"/>
  <c r="T342" i="1"/>
  <c r="V342" i="1"/>
  <c r="U342" i="1"/>
  <c r="AG342" i="1"/>
  <c r="AH342" i="1"/>
  <c r="AI342" i="1"/>
  <c r="AJ342" i="1"/>
  <c r="AK342" i="1"/>
  <c r="AM342" i="1"/>
  <c r="AO342" i="1"/>
  <c r="AQ342" i="1"/>
  <c r="AL342" i="1"/>
  <c r="AN342" i="1"/>
  <c r="AP342" i="1"/>
  <c r="AR342" i="1"/>
  <c r="T343" i="1"/>
  <c r="V343" i="1"/>
  <c r="U343" i="1"/>
  <c r="AG343" i="1"/>
  <c r="AH343" i="1"/>
  <c r="AI343" i="1"/>
  <c r="AJ343" i="1"/>
  <c r="AK343" i="1"/>
  <c r="AM343" i="1"/>
  <c r="AO343" i="1"/>
  <c r="AQ343" i="1"/>
  <c r="AL343" i="1"/>
  <c r="AN343" i="1"/>
  <c r="AP343" i="1"/>
  <c r="AR343" i="1"/>
  <c r="T344" i="1"/>
  <c r="V344" i="1"/>
  <c r="U344" i="1"/>
  <c r="AG344" i="1"/>
  <c r="AH344" i="1"/>
  <c r="AI344" i="1"/>
  <c r="AJ344" i="1"/>
  <c r="AK344" i="1"/>
  <c r="AM344" i="1"/>
  <c r="AO344" i="1"/>
  <c r="AQ344" i="1"/>
  <c r="AL344" i="1"/>
  <c r="AN344" i="1"/>
  <c r="AP344" i="1"/>
  <c r="AR344" i="1"/>
  <c r="T345" i="1"/>
  <c r="V345" i="1"/>
  <c r="U345" i="1"/>
  <c r="AG345" i="1"/>
  <c r="AH345" i="1"/>
  <c r="AI345" i="1"/>
  <c r="AJ345" i="1"/>
  <c r="AK345" i="1"/>
  <c r="AM345" i="1"/>
  <c r="AO345" i="1"/>
  <c r="AQ345" i="1"/>
  <c r="AL345" i="1"/>
  <c r="AN345" i="1"/>
  <c r="AP345" i="1"/>
  <c r="AR345" i="1"/>
  <c r="T346" i="1"/>
  <c r="V346" i="1"/>
  <c r="U346" i="1"/>
  <c r="AG346" i="1"/>
  <c r="AH346" i="1"/>
  <c r="AI346" i="1"/>
  <c r="AJ346" i="1"/>
  <c r="AK346" i="1"/>
  <c r="AM346" i="1"/>
  <c r="AO346" i="1"/>
  <c r="AQ346" i="1"/>
  <c r="AL346" i="1"/>
  <c r="AN346" i="1"/>
  <c r="AP346" i="1"/>
  <c r="AR346" i="1"/>
  <c r="T347" i="1"/>
  <c r="V347" i="1"/>
  <c r="U347" i="1"/>
  <c r="AG347" i="1"/>
  <c r="AH347" i="1"/>
  <c r="AI347" i="1"/>
  <c r="AJ347" i="1"/>
  <c r="AK347" i="1"/>
  <c r="AM347" i="1"/>
  <c r="AO347" i="1"/>
  <c r="AQ347" i="1"/>
  <c r="AL347" i="1"/>
  <c r="AN347" i="1"/>
  <c r="AP347" i="1"/>
  <c r="AR347" i="1"/>
  <c r="T348" i="1"/>
  <c r="V348" i="1"/>
  <c r="U348" i="1"/>
  <c r="AG348" i="1"/>
  <c r="AH348" i="1"/>
  <c r="AI348" i="1"/>
  <c r="AJ348" i="1"/>
  <c r="AK348" i="1"/>
  <c r="AM348" i="1"/>
  <c r="AO348" i="1"/>
  <c r="AQ348" i="1"/>
  <c r="AL348" i="1"/>
  <c r="AN348" i="1"/>
  <c r="AP348" i="1"/>
  <c r="AR348" i="1"/>
  <c r="T349" i="1"/>
  <c r="V349" i="1"/>
  <c r="U349" i="1"/>
  <c r="AG349" i="1"/>
  <c r="AH349" i="1"/>
  <c r="AI349" i="1"/>
  <c r="AJ349" i="1"/>
  <c r="AK349" i="1"/>
  <c r="AM349" i="1"/>
  <c r="AO349" i="1"/>
  <c r="AQ349" i="1"/>
  <c r="AL349" i="1"/>
  <c r="AN349" i="1"/>
  <c r="AP349" i="1"/>
  <c r="AR349" i="1"/>
  <c r="T350" i="1"/>
  <c r="V350" i="1"/>
  <c r="U350" i="1"/>
  <c r="AG350" i="1"/>
  <c r="AH350" i="1"/>
  <c r="AI350" i="1"/>
  <c r="AJ350" i="1"/>
  <c r="AK350" i="1"/>
  <c r="AM350" i="1"/>
  <c r="AO350" i="1"/>
  <c r="AQ350" i="1"/>
  <c r="AL350" i="1"/>
  <c r="AN350" i="1"/>
  <c r="AP350" i="1"/>
  <c r="AR350" i="1"/>
  <c r="T351" i="1"/>
  <c r="V351" i="1"/>
  <c r="U351" i="1"/>
  <c r="AG351" i="1"/>
  <c r="AH351" i="1"/>
  <c r="AI351" i="1"/>
  <c r="AJ351" i="1"/>
  <c r="AK351" i="1"/>
  <c r="AM351" i="1"/>
  <c r="AO351" i="1"/>
  <c r="AQ351" i="1"/>
  <c r="AL351" i="1"/>
  <c r="AN351" i="1"/>
  <c r="AP351" i="1"/>
  <c r="AR351" i="1"/>
  <c r="T352" i="1"/>
  <c r="V352" i="1"/>
  <c r="U352" i="1"/>
  <c r="AG352" i="1"/>
  <c r="AH352" i="1"/>
  <c r="AI352" i="1"/>
  <c r="AJ352" i="1"/>
  <c r="AK352" i="1"/>
  <c r="AM352" i="1"/>
  <c r="AO352" i="1"/>
  <c r="AQ352" i="1"/>
  <c r="AL352" i="1"/>
  <c r="AN352" i="1"/>
  <c r="AP352" i="1"/>
  <c r="AR352" i="1"/>
  <c r="T353" i="1"/>
  <c r="V353" i="1"/>
  <c r="U353" i="1"/>
  <c r="AG353" i="1"/>
  <c r="AH353" i="1"/>
  <c r="AI353" i="1"/>
  <c r="AJ353" i="1"/>
  <c r="AK353" i="1"/>
  <c r="AM353" i="1"/>
  <c r="AO353" i="1"/>
  <c r="AQ353" i="1"/>
  <c r="AL353" i="1"/>
  <c r="AN353" i="1"/>
  <c r="AP353" i="1"/>
  <c r="AR353" i="1"/>
  <c r="T354" i="1"/>
  <c r="V354" i="1"/>
  <c r="U354" i="1"/>
  <c r="AG354" i="1"/>
  <c r="AH354" i="1"/>
  <c r="AI354" i="1"/>
  <c r="AJ354" i="1"/>
  <c r="AK354" i="1"/>
  <c r="AM354" i="1"/>
  <c r="AO354" i="1"/>
  <c r="AQ354" i="1"/>
  <c r="AL354" i="1"/>
  <c r="AN354" i="1"/>
  <c r="AP354" i="1"/>
  <c r="AR354" i="1"/>
  <c r="T355" i="1"/>
  <c r="V355" i="1"/>
  <c r="U355" i="1"/>
  <c r="AG355" i="1"/>
  <c r="AH355" i="1"/>
  <c r="AI355" i="1"/>
  <c r="AJ355" i="1"/>
  <c r="AK355" i="1"/>
  <c r="AM355" i="1"/>
  <c r="AO355" i="1"/>
  <c r="AQ355" i="1"/>
  <c r="AL355" i="1"/>
  <c r="AN355" i="1"/>
  <c r="AP355" i="1"/>
  <c r="AR355" i="1"/>
  <c r="T356" i="1"/>
  <c r="V356" i="1"/>
  <c r="U356" i="1"/>
  <c r="AG356" i="1"/>
  <c r="AH356" i="1"/>
  <c r="AI356" i="1"/>
  <c r="AJ356" i="1"/>
  <c r="AK356" i="1"/>
  <c r="AM356" i="1"/>
  <c r="AO356" i="1"/>
  <c r="AQ356" i="1"/>
  <c r="AL356" i="1"/>
  <c r="AN356" i="1"/>
  <c r="AP356" i="1"/>
  <c r="AR356" i="1"/>
  <c r="T357" i="1"/>
  <c r="V357" i="1"/>
  <c r="U357" i="1"/>
  <c r="AG357" i="1"/>
  <c r="AH357" i="1"/>
  <c r="AI357" i="1"/>
  <c r="AJ357" i="1"/>
  <c r="AK357" i="1"/>
  <c r="AM357" i="1"/>
  <c r="AO357" i="1"/>
  <c r="AQ357" i="1"/>
  <c r="AL357" i="1"/>
  <c r="AN357" i="1"/>
  <c r="AP357" i="1"/>
  <c r="AR357" i="1"/>
  <c r="T358" i="1"/>
  <c r="V358" i="1"/>
  <c r="U358" i="1"/>
  <c r="AG358" i="1"/>
  <c r="AH358" i="1"/>
  <c r="AI358" i="1"/>
  <c r="AJ358" i="1"/>
  <c r="AK358" i="1"/>
  <c r="AM358" i="1"/>
  <c r="AO358" i="1"/>
  <c r="AQ358" i="1"/>
  <c r="AL358" i="1"/>
  <c r="AN358" i="1"/>
  <c r="AP358" i="1"/>
  <c r="AR358" i="1"/>
  <c r="T359" i="1"/>
  <c r="V359" i="1"/>
  <c r="U359" i="1"/>
  <c r="AG359" i="1"/>
  <c r="AH359" i="1"/>
  <c r="AI359" i="1"/>
  <c r="AJ359" i="1"/>
  <c r="AK359" i="1"/>
  <c r="AM359" i="1"/>
  <c r="AO359" i="1"/>
  <c r="AQ359" i="1"/>
  <c r="AL359" i="1"/>
  <c r="AN359" i="1"/>
  <c r="AP359" i="1"/>
  <c r="AR359" i="1"/>
  <c r="T360" i="1"/>
  <c r="V360" i="1"/>
  <c r="U360" i="1"/>
  <c r="AG360" i="1"/>
  <c r="AH360" i="1"/>
  <c r="AI360" i="1"/>
  <c r="AJ360" i="1"/>
  <c r="AK360" i="1"/>
  <c r="AM360" i="1"/>
  <c r="AO360" i="1"/>
  <c r="AQ360" i="1"/>
  <c r="AL360" i="1"/>
  <c r="AN360" i="1"/>
  <c r="AP360" i="1"/>
  <c r="AR360" i="1"/>
  <c r="T361" i="1"/>
  <c r="V361" i="1"/>
  <c r="U361" i="1"/>
  <c r="AG361" i="1"/>
  <c r="AH361" i="1"/>
  <c r="AI361" i="1"/>
  <c r="AJ361" i="1"/>
  <c r="AK361" i="1"/>
  <c r="AM361" i="1"/>
  <c r="AO361" i="1"/>
  <c r="AQ361" i="1"/>
  <c r="AL361" i="1"/>
  <c r="AN361" i="1"/>
  <c r="AP361" i="1"/>
  <c r="AR361" i="1"/>
  <c r="T362" i="1"/>
  <c r="V362" i="1"/>
  <c r="U362" i="1"/>
  <c r="AG362" i="1"/>
  <c r="AH362" i="1"/>
  <c r="AI362" i="1"/>
  <c r="AJ362" i="1"/>
  <c r="AK362" i="1"/>
  <c r="AM362" i="1"/>
  <c r="AO362" i="1"/>
  <c r="AQ362" i="1"/>
  <c r="AL362" i="1"/>
  <c r="AN362" i="1"/>
  <c r="AP362" i="1"/>
  <c r="AR362" i="1"/>
  <c r="T363" i="1"/>
  <c r="V363" i="1"/>
  <c r="U363" i="1"/>
  <c r="AG363" i="1"/>
  <c r="AH363" i="1"/>
  <c r="AI363" i="1"/>
  <c r="AJ363" i="1"/>
  <c r="AK363" i="1"/>
  <c r="AM363" i="1"/>
  <c r="AO363" i="1"/>
  <c r="AQ363" i="1"/>
  <c r="AL363" i="1"/>
  <c r="AN363" i="1"/>
  <c r="AP363" i="1"/>
  <c r="AR363" i="1"/>
  <c r="T364" i="1"/>
  <c r="V364" i="1"/>
  <c r="U364" i="1"/>
  <c r="AG364" i="1"/>
  <c r="AH364" i="1"/>
  <c r="AI364" i="1"/>
  <c r="AJ364" i="1"/>
  <c r="AK364" i="1"/>
  <c r="AM364" i="1"/>
  <c r="AO364" i="1"/>
  <c r="AQ364" i="1"/>
  <c r="AL364" i="1"/>
  <c r="AN364" i="1"/>
  <c r="AP364" i="1"/>
  <c r="AR364" i="1"/>
  <c r="T365" i="1"/>
  <c r="V365" i="1"/>
  <c r="U365" i="1"/>
  <c r="AG365" i="1"/>
  <c r="AH365" i="1"/>
  <c r="AI365" i="1"/>
  <c r="AJ365" i="1"/>
  <c r="AK365" i="1"/>
  <c r="AM365" i="1"/>
  <c r="AO365" i="1"/>
  <c r="AQ365" i="1"/>
  <c r="AL365" i="1"/>
  <c r="AN365" i="1"/>
  <c r="AP365" i="1"/>
  <c r="AR365" i="1"/>
  <c r="T366" i="1"/>
  <c r="V366" i="1"/>
  <c r="U366" i="1"/>
  <c r="AG366" i="1"/>
  <c r="AH366" i="1"/>
  <c r="AI366" i="1"/>
  <c r="AJ366" i="1"/>
  <c r="AK366" i="1"/>
  <c r="AM366" i="1"/>
  <c r="AO366" i="1"/>
  <c r="AQ366" i="1"/>
  <c r="AL366" i="1"/>
  <c r="AN366" i="1"/>
  <c r="AP366" i="1"/>
  <c r="AR366" i="1"/>
  <c r="T367" i="1"/>
  <c r="V367" i="1"/>
  <c r="U367" i="1"/>
  <c r="AG367" i="1"/>
  <c r="AH367" i="1"/>
  <c r="AI367" i="1"/>
  <c r="AJ367" i="1"/>
  <c r="AK367" i="1"/>
  <c r="AM367" i="1"/>
  <c r="AO367" i="1"/>
  <c r="AQ367" i="1"/>
  <c r="AL367" i="1"/>
  <c r="AN367" i="1"/>
  <c r="AP367" i="1"/>
  <c r="AR367" i="1"/>
  <c r="T368" i="1"/>
  <c r="V368" i="1"/>
  <c r="U368" i="1"/>
  <c r="AG368" i="1"/>
  <c r="AH368" i="1"/>
  <c r="AI368" i="1"/>
  <c r="AJ368" i="1"/>
  <c r="AK368" i="1"/>
  <c r="AM368" i="1"/>
  <c r="AO368" i="1"/>
  <c r="AQ368" i="1"/>
  <c r="AL368" i="1"/>
  <c r="AN368" i="1"/>
  <c r="AP368" i="1"/>
  <c r="AR368" i="1"/>
  <c r="T369" i="1"/>
  <c r="V369" i="1"/>
  <c r="U369" i="1"/>
  <c r="AG369" i="1"/>
  <c r="AH369" i="1"/>
  <c r="AI369" i="1"/>
  <c r="AJ369" i="1"/>
  <c r="AK369" i="1"/>
  <c r="AM369" i="1"/>
  <c r="AO369" i="1"/>
  <c r="AQ369" i="1"/>
  <c r="AL369" i="1"/>
  <c r="AN369" i="1"/>
  <c r="AP369" i="1"/>
  <c r="AR369" i="1"/>
  <c r="T8" i="1"/>
  <c r="V8" i="1"/>
  <c r="U8" i="1"/>
  <c r="AG8" i="1"/>
  <c r="AH8" i="1"/>
  <c r="AI8" i="1"/>
  <c r="AJ8" i="1"/>
  <c r="AK8" i="1"/>
  <c r="AM8" i="1"/>
  <c r="AO8" i="1"/>
  <c r="AQ8" i="1"/>
  <c r="AL8" i="1"/>
  <c r="AN8" i="1"/>
  <c r="AP8" i="1"/>
  <c r="AR8" i="1"/>
  <c r="T9" i="1"/>
  <c r="V9" i="1"/>
  <c r="U9" i="1"/>
  <c r="AG9" i="1"/>
  <c r="AH9" i="1"/>
  <c r="AI9" i="1"/>
  <c r="AJ9" i="1"/>
  <c r="AK9" i="1"/>
  <c r="AM9" i="1"/>
  <c r="AO9" i="1"/>
  <c r="AQ9" i="1"/>
  <c r="AL9" i="1"/>
  <c r="AN9" i="1"/>
  <c r="AP9" i="1"/>
  <c r="AR9" i="1"/>
  <c r="T10" i="1"/>
  <c r="V10" i="1"/>
  <c r="U10" i="1"/>
  <c r="AG10" i="1"/>
  <c r="AH10" i="1"/>
  <c r="AI10" i="1"/>
  <c r="AJ10" i="1"/>
  <c r="AK10" i="1"/>
  <c r="AM10" i="1"/>
  <c r="AO10" i="1"/>
  <c r="AQ10" i="1"/>
  <c r="AL10" i="1"/>
  <c r="AN10" i="1"/>
  <c r="AP10" i="1"/>
  <c r="AR10" i="1"/>
  <c r="T11" i="1"/>
  <c r="V11" i="1"/>
  <c r="U11" i="1"/>
  <c r="AG11" i="1"/>
  <c r="AH11" i="1"/>
  <c r="AI11" i="1"/>
  <c r="AJ11" i="1"/>
  <c r="AK11" i="1"/>
  <c r="AM11" i="1"/>
  <c r="AO11" i="1"/>
  <c r="AQ11" i="1"/>
  <c r="AL11" i="1"/>
  <c r="AN11" i="1"/>
  <c r="AP11" i="1"/>
  <c r="AR11" i="1"/>
  <c r="T12" i="1"/>
  <c r="V12" i="1"/>
  <c r="U12" i="1"/>
  <c r="AG12" i="1"/>
  <c r="AH12" i="1"/>
  <c r="AI12" i="1"/>
  <c r="AJ12" i="1"/>
  <c r="AK12" i="1"/>
  <c r="AM12" i="1"/>
  <c r="AO12" i="1"/>
  <c r="AQ12" i="1"/>
  <c r="AL12" i="1"/>
  <c r="AN12" i="1"/>
  <c r="AP12" i="1"/>
  <c r="AR12" i="1"/>
  <c r="T13" i="1"/>
  <c r="V13" i="1"/>
  <c r="U13" i="1"/>
  <c r="AG13" i="1"/>
  <c r="AH13" i="1"/>
  <c r="AI13" i="1"/>
  <c r="AJ13" i="1"/>
  <c r="AK13" i="1"/>
  <c r="AM13" i="1"/>
  <c r="AO13" i="1"/>
  <c r="AQ13" i="1"/>
  <c r="AL13" i="1"/>
  <c r="AN13" i="1"/>
  <c r="AP13" i="1"/>
  <c r="AR13" i="1"/>
  <c r="T14" i="1"/>
  <c r="V14" i="1"/>
  <c r="U14" i="1"/>
  <c r="AG14" i="1"/>
  <c r="AH14" i="1"/>
  <c r="AI14" i="1"/>
  <c r="AJ14" i="1"/>
  <c r="AK14" i="1"/>
  <c r="AM14" i="1"/>
  <c r="AO14" i="1"/>
  <c r="AQ14" i="1"/>
  <c r="AL14" i="1"/>
  <c r="AN14" i="1"/>
  <c r="AP14" i="1"/>
  <c r="AR14" i="1"/>
  <c r="T15" i="1"/>
  <c r="V15" i="1"/>
  <c r="U15" i="1"/>
  <c r="AG15" i="1"/>
  <c r="AH15" i="1"/>
  <c r="AI15" i="1"/>
  <c r="AJ15" i="1"/>
  <c r="AK15" i="1"/>
  <c r="AM15" i="1"/>
  <c r="AO15" i="1"/>
  <c r="AQ15" i="1"/>
  <c r="AL15" i="1"/>
  <c r="AN15" i="1"/>
  <c r="AP15" i="1"/>
  <c r="AR15" i="1"/>
  <c r="T16" i="1"/>
  <c r="V16" i="1"/>
  <c r="U16" i="1"/>
  <c r="AG16" i="1"/>
  <c r="AH16" i="1"/>
  <c r="AI16" i="1"/>
  <c r="AJ16" i="1"/>
  <c r="AK16" i="1"/>
  <c r="AM16" i="1"/>
  <c r="AO16" i="1"/>
  <c r="AQ16" i="1"/>
  <c r="AL16" i="1"/>
  <c r="AN16" i="1"/>
  <c r="AP16" i="1"/>
  <c r="AR16" i="1"/>
  <c r="T17" i="1"/>
  <c r="V17" i="1"/>
  <c r="U17" i="1"/>
  <c r="AG17" i="1"/>
  <c r="AH17" i="1"/>
  <c r="AI17" i="1"/>
  <c r="AJ17" i="1"/>
  <c r="AK17" i="1"/>
  <c r="AM17" i="1"/>
  <c r="AO17" i="1"/>
  <c r="AQ17" i="1"/>
  <c r="AL17" i="1"/>
  <c r="AN17" i="1"/>
  <c r="AP17" i="1"/>
  <c r="AR17" i="1"/>
  <c r="T18" i="1"/>
  <c r="V18" i="1"/>
  <c r="U18" i="1"/>
  <c r="AG18" i="1"/>
  <c r="AH18" i="1"/>
  <c r="AI18" i="1"/>
  <c r="AJ18" i="1"/>
  <c r="AK18" i="1"/>
  <c r="AM18" i="1"/>
  <c r="AO18" i="1"/>
  <c r="AQ18" i="1"/>
  <c r="AL18" i="1"/>
  <c r="AN18" i="1"/>
  <c r="AP18" i="1"/>
  <c r="AR18" i="1"/>
  <c r="T19" i="1"/>
  <c r="V19" i="1"/>
  <c r="U19" i="1"/>
  <c r="AG19" i="1"/>
  <c r="AH19" i="1"/>
  <c r="AI19" i="1"/>
  <c r="AJ19" i="1"/>
  <c r="AK19" i="1"/>
  <c r="AM19" i="1"/>
  <c r="AO19" i="1"/>
  <c r="AQ19" i="1"/>
  <c r="AL19" i="1"/>
  <c r="AN19" i="1"/>
  <c r="AP19" i="1"/>
  <c r="AR19" i="1"/>
  <c r="T20" i="1"/>
  <c r="V20" i="1"/>
  <c r="U20" i="1"/>
  <c r="AG20" i="1"/>
  <c r="AH20" i="1"/>
  <c r="AI20" i="1"/>
  <c r="AJ20" i="1"/>
  <c r="AK20" i="1"/>
  <c r="AM20" i="1"/>
  <c r="AO20" i="1"/>
  <c r="AQ20" i="1"/>
  <c r="AL20" i="1"/>
  <c r="AN20" i="1"/>
  <c r="AP20" i="1"/>
  <c r="AR20" i="1"/>
  <c r="T21" i="1"/>
  <c r="V21" i="1"/>
  <c r="U21" i="1"/>
  <c r="AG21" i="1"/>
  <c r="AH21" i="1"/>
  <c r="AI21" i="1"/>
  <c r="AJ21" i="1"/>
  <c r="AK21" i="1"/>
  <c r="AM21" i="1"/>
  <c r="AO21" i="1"/>
  <c r="AQ21" i="1"/>
  <c r="AL21" i="1"/>
  <c r="AN21" i="1"/>
  <c r="AP21" i="1"/>
  <c r="AR21" i="1"/>
  <c r="T22" i="1"/>
  <c r="V22" i="1"/>
  <c r="U22" i="1"/>
  <c r="AG22" i="1"/>
  <c r="AH22" i="1"/>
  <c r="AI22" i="1"/>
  <c r="AJ22" i="1"/>
  <c r="AK22" i="1"/>
  <c r="AM22" i="1"/>
  <c r="AO22" i="1"/>
  <c r="AQ22" i="1"/>
  <c r="AL22" i="1"/>
  <c r="AN22" i="1"/>
  <c r="AP22" i="1"/>
  <c r="AR22" i="1"/>
  <c r="T23" i="1"/>
  <c r="V23" i="1"/>
  <c r="U23" i="1"/>
  <c r="AG23" i="1"/>
  <c r="AH23" i="1"/>
  <c r="AI23" i="1"/>
  <c r="AJ23" i="1"/>
  <c r="AK23" i="1"/>
  <c r="AM23" i="1"/>
  <c r="AO23" i="1"/>
  <c r="AQ23" i="1"/>
  <c r="AL23" i="1"/>
  <c r="AN23" i="1"/>
  <c r="AP23" i="1"/>
  <c r="AR23" i="1"/>
  <c r="T24" i="1"/>
  <c r="V24" i="1"/>
  <c r="U24" i="1"/>
  <c r="AG24" i="1"/>
  <c r="AH24" i="1"/>
  <c r="AI24" i="1"/>
  <c r="AJ24" i="1"/>
  <c r="AK24" i="1"/>
  <c r="AM24" i="1"/>
  <c r="AO24" i="1"/>
  <c r="AQ24" i="1"/>
  <c r="AL24" i="1"/>
  <c r="AN24" i="1"/>
  <c r="AP24" i="1"/>
  <c r="AR24" i="1"/>
  <c r="T25" i="1"/>
  <c r="V25" i="1"/>
  <c r="U25" i="1"/>
  <c r="AG25" i="1"/>
  <c r="AH25" i="1"/>
  <c r="AI25" i="1"/>
  <c r="AJ25" i="1"/>
  <c r="AK25" i="1"/>
  <c r="AM25" i="1"/>
  <c r="AO25" i="1"/>
  <c r="AQ25" i="1"/>
  <c r="AL25" i="1"/>
  <c r="AN25" i="1"/>
  <c r="AP25" i="1"/>
  <c r="AR25" i="1"/>
  <c r="T6" i="1"/>
  <c r="V6" i="1"/>
  <c r="U6" i="1"/>
  <c r="T7" i="1"/>
  <c r="V7" i="1"/>
  <c r="U7" i="1"/>
  <c r="T5" i="1"/>
  <c r="V5" i="1"/>
  <c r="U5" i="1"/>
  <c r="AL5" i="1"/>
  <c r="AN5" i="1"/>
  <c r="AP5" i="1"/>
  <c r="AR5" i="1"/>
  <c r="AL6" i="1"/>
  <c r="AN6" i="1"/>
  <c r="AP6" i="1"/>
  <c r="AR6" i="1"/>
  <c r="AL7" i="1"/>
  <c r="AN7" i="1"/>
  <c r="AP7" i="1"/>
  <c r="AR7" i="1"/>
  <c r="AG7" i="1"/>
  <c r="AH7" i="1"/>
  <c r="AI7" i="1"/>
  <c r="AJ7" i="1"/>
  <c r="AK7" i="1"/>
  <c r="AM7" i="1"/>
  <c r="AO7" i="1"/>
  <c r="AQ7" i="1"/>
  <c r="AG6" i="1"/>
  <c r="AH6" i="1"/>
  <c r="AI6" i="1"/>
  <c r="AJ6" i="1"/>
  <c r="AK6" i="1"/>
  <c r="AM6" i="1"/>
  <c r="AO6" i="1"/>
  <c r="AQ6" i="1"/>
  <c r="N16" i="5"/>
  <c r="N17" i="5"/>
  <c r="F6" i="5"/>
  <c r="J6" i="5"/>
  <c r="J16" i="5"/>
  <c r="J17" i="5"/>
  <c r="F16" i="5"/>
  <c r="F17" i="5"/>
  <c r="B17" i="5"/>
  <c r="AQ5" i="1"/>
  <c r="AO5" i="1"/>
  <c r="AM5" i="1"/>
  <c r="AK5" i="1"/>
  <c r="B16" i="5"/>
  <c r="AJ5" i="1"/>
  <c r="AI5" i="1"/>
  <c r="AH5" i="1"/>
  <c r="AG5" i="1"/>
  <c r="B9" i="5"/>
  <c r="G13" i="10"/>
  <c r="G15" i="10"/>
  <c r="G12" i="10"/>
  <c r="G9" i="10"/>
  <c r="G14" i="10"/>
  <c r="V227" i="1"/>
  <c r="U227" i="1"/>
  <c r="G7" i="10"/>
  <c r="G5" i="10"/>
  <c r="N10" i="5"/>
  <c r="N15" i="10"/>
  <c r="J9" i="5"/>
  <c r="N9" i="10"/>
  <c r="U13" i="10"/>
  <c r="J21" i="5"/>
  <c r="AB13" i="10"/>
  <c r="N9" i="5"/>
  <c r="N14" i="10"/>
  <c r="U14" i="10"/>
  <c r="N20" i="5"/>
  <c r="AB14" i="10"/>
  <c r="U7" i="10"/>
  <c r="B21" i="5"/>
  <c r="U5" i="10"/>
  <c r="U9" i="10"/>
  <c r="B18" i="5"/>
  <c r="U12" i="10"/>
  <c r="J20" i="5"/>
  <c r="AB12" i="10"/>
  <c r="F9" i="5"/>
  <c r="N10" i="10"/>
  <c r="G10" i="10"/>
  <c r="N21" i="5"/>
  <c r="AB15" i="10"/>
  <c r="U15" i="10"/>
  <c r="F20" i="5"/>
  <c r="AB10" i="10"/>
  <c r="U10" i="10"/>
  <c r="U11" i="10"/>
  <c r="F21" i="5"/>
  <c r="AB11" i="10"/>
  <c r="G11" i="10"/>
  <c r="F10" i="5"/>
  <c r="N11" i="10"/>
  <c r="G8" i="10"/>
  <c r="G4" i="10"/>
  <c r="U4" i="10"/>
  <c r="U6" i="10"/>
  <c r="U8" i="10"/>
  <c r="N7" i="10"/>
  <c r="N4" i="10"/>
  <c r="N6" i="10"/>
  <c r="N8" i="10"/>
  <c r="N12" i="10"/>
  <c r="J10" i="5"/>
  <c r="N13" i="10"/>
  <c r="G6" i="10"/>
  <c r="AB17" i="10"/>
  <c r="AB7" i="10"/>
  <c r="AB5" i="10"/>
  <c r="AB9" i="10"/>
  <c r="B20" i="5"/>
  <c r="N5" i="10"/>
  <c r="AB8" i="10"/>
  <c r="AB6" i="10"/>
  <c r="AB16" i="10"/>
  <c r="AB4" i="10"/>
  <c r="F6" i="11" l="1"/>
  <c r="G15" i="11"/>
  <c r="G3" i="11"/>
  <c r="G9" i="11"/>
  <c r="G14" i="11"/>
  <c r="G10" i="11"/>
  <c r="G6" i="11"/>
  <c r="G2" i="11"/>
  <c r="F16" i="11"/>
  <c r="F7" i="11"/>
  <c r="G11" i="11"/>
  <c r="F4" i="11"/>
  <c r="F14" i="11"/>
  <c r="F10" i="11"/>
  <c r="F17" i="11"/>
  <c r="F13" i="11"/>
  <c r="F5" i="11"/>
  <c r="G7" i="11"/>
  <c r="F9" i="11"/>
  <c r="G17" i="11"/>
  <c r="F12" i="11"/>
  <c r="F8" i="11"/>
  <c r="F15" i="11"/>
  <c r="F11" i="11"/>
  <c r="F3" i="11"/>
  <c r="F2" i="11"/>
  <c r="G5" i="11"/>
  <c r="G16" i="11"/>
  <c r="G12" i="11"/>
  <c r="G8" i="11"/>
  <c r="G4" i="11"/>
</calcChain>
</file>

<file path=xl/sharedStrings.xml><?xml version="1.0" encoding="utf-8"?>
<sst xmlns="http://schemas.openxmlformats.org/spreadsheetml/2006/main" count="1261" uniqueCount="563">
  <si>
    <t>Date</t>
  </si>
  <si>
    <t>Start Time</t>
  </si>
  <si>
    <t>End Time</t>
  </si>
  <si>
    <t>Lunch Time</t>
  </si>
  <si>
    <t>Break Time</t>
  </si>
  <si>
    <t>Absent Time</t>
  </si>
  <si>
    <t>Additional Time</t>
  </si>
  <si>
    <t>Total Time for Date (Decimal)</t>
  </si>
  <si>
    <t>Day of Week</t>
  </si>
  <si>
    <t>Memorial Day</t>
  </si>
  <si>
    <t>Independence Day</t>
  </si>
  <si>
    <t>Labor Day</t>
  </si>
  <si>
    <t>Columbus Day</t>
  </si>
  <si>
    <t>Thanksgiving Day</t>
  </si>
  <si>
    <t>Company Holiday</t>
  </si>
  <si>
    <t>Company Holidays</t>
  </si>
  <si>
    <t>Floating Holidays</t>
  </si>
  <si>
    <t>Priority</t>
  </si>
  <si>
    <t>Christmas Eve</t>
  </si>
  <si>
    <t>Christmas Day</t>
  </si>
  <si>
    <t>Completed</t>
  </si>
  <si>
    <t>Annual Accrual Rate (Hours)</t>
  </si>
  <si>
    <t>Company Holidays Remaining (Days)</t>
  </si>
  <si>
    <t>Company Holidays Remaining (Hours)</t>
  </si>
  <si>
    <t>Floating Holidays Remaining (Days)</t>
  </si>
  <si>
    <t>Floating Holidays Remaining (Hours)</t>
  </si>
  <si>
    <t>Annual Accrual Rate (Days)</t>
  </si>
  <si>
    <t>Used This Year (Days)</t>
  </si>
  <si>
    <t>Used This Year (Hours)</t>
  </si>
  <si>
    <t>Hours</t>
  </si>
  <si>
    <t>Days</t>
  </si>
  <si>
    <t>Value Entered for Lunch Time</t>
  </si>
  <si>
    <t>Value Entered for Break Time</t>
  </si>
  <si>
    <t>Value Entered for Absent Time</t>
  </si>
  <si>
    <t>Value Entered for Additional Time</t>
  </si>
  <si>
    <t>Value Entered for Floating Holiday Time Used</t>
  </si>
  <si>
    <t>TRUE</t>
  </si>
  <si>
    <t>Remaining Vacation Days</t>
  </si>
  <si>
    <t>Remaining Vacation Hours</t>
  </si>
  <si>
    <t>Paid Time Off (PTO) Used</t>
  </si>
  <si>
    <t>Paid Time Off (PTO)</t>
  </si>
  <si>
    <t>Active</t>
  </si>
  <si>
    <t>Inactive</t>
  </si>
  <si>
    <t>Project</t>
  </si>
  <si>
    <t>Status</t>
  </si>
  <si>
    <t>Notes</t>
  </si>
  <si>
    <t>Value Entered for Forecasting - Floating Holiday Time Used</t>
  </si>
  <si>
    <t>Actual</t>
  </si>
  <si>
    <t>Forecasted</t>
  </si>
  <si>
    <t>Used &amp; Forecasted This Year (Days)</t>
  </si>
  <si>
    <t>Used &amp; Forecasted This Year (Hours)</t>
  </si>
  <si>
    <t>Currently Forecasted (Days)</t>
  </si>
  <si>
    <t>Currently Forecasted (Hours)</t>
  </si>
  <si>
    <t>Company Provided Floating Holidays (Days)</t>
  </si>
  <si>
    <t>Company Provided Floating Holidays (Hours)</t>
  </si>
  <si>
    <t>Floating Holidays Taken (Days)</t>
  </si>
  <si>
    <t>Floating Holidays Taken (Hours)</t>
  </si>
  <si>
    <t>Company Holidays Taken (Days)</t>
  </si>
  <si>
    <t>Company Holidays Taken (Hours)</t>
  </si>
  <si>
    <t>Remaining Vacation After Forecasting (Days)</t>
  </si>
  <si>
    <t>Remaining Vacation After Forecasting (Hours)</t>
  </si>
  <si>
    <t>Company Holidays Taken &amp; Forecasted (Days)</t>
  </si>
  <si>
    <t>Company Holidays Taken &amp; Forecasted (Hours)</t>
  </si>
  <si>
    <t>Floating Holidays Taken &amp; Forecasted (Days)</t>
  </si>
  <si>
    <t>Floating Holidays Taken &amp; Forecasted (Hours)</t>
  </si>
  <si>
    <t>Floating Holidays Remaining After Forecasting (Days)</t>
  </si>
  <si>
    <t>Floating Holidays Remaining After Forecasting (Hours)</t>
  </si>
  <si>
    <t>Company Holidays Remaining After Forecasting (Days)</t>
  </si>
  <si>
    <t>Company Holidays Remaining After Forecasting (Hours)</t>
  </si>
  <si>
    <t>Total Time for Date (HH:MM)</t>
  </si>
  <si>
    <t>Total Work Time for Date (HH:MM)</t>
  </si>
  <si>
    <t>Total Work Time for Date (Decimal)</t>
  </si>
  <si>
    <t>Black Friday</t>
  </si>
  <si>
    <t>New Year's Day</t>
  </si>
  <si>
    <t>Veterans Day</t>
  </si>
  <si>
    <t>Type</t>
  </si>
  <si>
    <t>Federal Holiday</t>
  </si>
  <si>
    <t>Epiphany</t>
  </si>
  <si>
    <t>Christian</t>
  </si>
  <si>
    <t>Orthodox Christmas Day</t>
  </si>
  <si>
    <t>Orthodox</t>
  </si>
  <si>
    <t>Stephen Foster Memorial Day</t>
  </si>
  <si>
    <t>Observance</t>
  </si>
  <si>
    <t>Orthodox New Year</t>
  </si>
  <si>
    <t>State holiday</t>
  </si>
  <si>
    <t>Virginia</t>
  </si>
  <si>
    <t>Florida</t>
  </si>
  <si>
    <t>Confederate Heroes' Day</t>
  </si>
  <si>
    <t>Texas</t>
  </si>
  <si>
    <t>Martin Luther King Jr. Day</t>
  </si>
  <si>
    <t>Idaho Human Rights Day</t>
  </si>
  <si>
    <t>Idaho</t>
  </si>
  <si>
    <t>Civil Rights Day</t>
  </si>
  <si>
    <t>Arizona, New Hampshire</t>
  </si>
  <si>
    <t>Chinese New Year</t>
  </si>
  <si>
    <t>Kansas Day</t>
  </si>
  <si>
    <t>National Freedom Day</t>
  </si>
  <si>
    <t>Groundhog Day</t>
  </si>
  <si>
    <t>Super Bowl</t>
  </si>
  <si>
    <t>Sporting event</t>
  </si>
  <si>
    <t>Rosa Parks Day</t>
  </si>
  <si>
    <t>Local observance</t>
  </si>
  <si>
    <t>California, Missouri</t>
  </si>
  <si>
    <t>National Wear Red Day</t>
  </si>
  <si>
    <t>Tu Bishvat/Tu B'Shevat</t>
  </si>
  <si>
    <t>Jewish holiday</t>
  </si>
  <si>
    <t>Lincoln's Birthday</t>
  </si>
  <si>
    <t>Valentine's Day</t>
  </si>
  <si>
    <t>Statehood Day</t>
  </si>
  <si>
    <t>Arizona</t>
  </si>
  <si>
    <t>Susan B. Anthony's Birthday</t>
  </si>
  <si>
    <t>Elizabeth Peratrovich Day</t>
  </si>
  <si>
    <t>Alaska</t>
  </si>
  <si>
    <t>Presidents' Day</t>
  </si>
  <si>
    <t>Daisy Gatson Bates Day</t>
  </si>
  <si>
    <t>Arkansas</t>
  </si>
  <si>
    <t>Shrove Tuesday/Mardi Gras</t>
  </si>
  <si>
    <t>Observance, Christian</t>
  </si>
  <si>
    <t>Ash Wednesday</t>
  </si>
  <si>
    <t>Linus Pauling Day</t>
  </si>
  <si>
    <t>Oregon</t>
  </si>
  <si>
    <t>St. David's Day</t>
  </si>
  <si>
    <t>Texas Independence Day</t>
  </si>
  <si>
    <t>Casimir Pulaski Day</t>
  </si>
  <si>
    <t>Illinois**</t>
  </si>
  <si>
    <t>Read Across America Day</t>
  </si>
  <si>
    <t>Town Meeting Day</t>
  </si>
  <si>
    <t>Vermont</t>
  </si>
  <si>
    <t>Employee Appreciation Day</t>
  </si>
  <si>
    <t>Daylight Saving Time starts</t>
  </si>
  <si>
    <t>Clock change/Daylight Saving Time</t>
  </si>
  <si>
    <t>Purim</t>
  </si>
  <si>
    <t>St. Patrick's Day</t>
  </si>
  <si>
    <t>Evacuation Day</t>
  </si>
  <si>
    <t>Massachusetts*</t>
  </si>
  <si>
    <t>March Equinox</t>
  </si>
  <si>
    <t>Season</t>
  </si>
  <si>
    <t>Isra and Mi'raj</t>
  </si>
  <si>
    <t>Muslim</t>
  </si>
  <si>
    <t>Maryland Day</t>
  </si>
  <si>
    <t>Maryland</t>
  </si>
  <si>
    <t>Prince Jonah Kuhio Kalanianaole Day</t>
  </si>
  <si>
    <t>Hawaii</t>
  </si>
  <si>
    <t>National Vietnam War Veterans Day</t>
  </si>
  <si>
    <t>Seward's Day</t>
  </si>
  <si>
    <t>César Chávez Day</t>
  </si>
  <si>
    <t>Pascua Florida Day</t>
  </si>
  <si>
    <t>Palm Sunday</t>
  </si>
  <si>
    <t>National Tartan Day</t>
  </si>
  <si>
    <t>Maundy Thursday</t>
  </si>
  <si>
    <t>Passover (first day)</t>
  </si>
  <si>
    <t>Good Friday</t>
  </si>
  <si>
    <t>Holy Saturday</t>
  </si>
  <si>
    <t>Easter Sunday</t>
  </si>
  <si>
    <t>Easter Monday</t>
  </si>
  <si>
    <t>Thomas Jefferson's Birthday</t>
  </si>
  <si>
    <t>Tax Day</t>
  </si>
  <si>
    <t>Father Damien Day</t>
  </si>
  <si>
    <t>Last Day of Passover</t>
  </si>
  <si>
    <t>Emancipation Day</t>
  </si>
  <si>
    <t>Orthodox Good Friday</t>
  </si>
  <si>
    <t>Orthodox Holy Saturday</t>
  </si>
  <si>
    <t>Orthodox Easter</t>
  </si>
  <si>
    <t>Orthodox Easter Monday</t>
  </si>
  <si>
    <t>Patriot's Day</t>
  </si>
  <si>
    <t>Maine, Massachusetts</t>
  </si>
  <si>
    <t>Boston Marathon</t>
  </si>
  <si>
    <t>Yom HaShoah</t>
  </si>
  <si>
    <t>Jewish commemoration</t>
  </si>
  <si>
    <t>San Jacinto Day</t>
  </si>
  <si>
    <t>National Library Workers' Day</t>
  </si>
  <si>
    <t>Oklahoma Day</t>
  </si>
  <si>
    <t>Oklahoma</t>
  </si>
  <si>
    <t>Administrative Professionals Day</t>
  </si>
  <si>
    <t>Take our Daughters and Sons to Work Day</t>
  </si>
  <si>
    <t>Ramadan Starts</t>
  </si>
  <si>
    <t>Arbor Day</t>
  </si>
  <si>
    <t>Nebraska</t>
  </si>
  <si>
    <t>Confederate Memorial Day</t>
  </si>
  <si>
    <t>Alabama</t>
  </si>
  <si>
    <t>Mississippi</t>
  </si>
  <si>
    <t>State Holiday</t>
  </si>
  <si>
    <t>Georgia</t>
  </si>
  <si>
    <t>Yom Ha'atzmaut</t>
  </si>
  <si>
    <t>Kentucky Oaks</t>
  </si>
  <si>
    <t>Law Day</t>
  </si>
  <si>
    <t>Loyalty Day</t>
  </si>
  <si>
    <t>Lei Day</t>
  </si>
  <si>
    <t>Kentucky Derby</t>
  </si>
  <si>
    <t>National Explosive Ordnance Disposal (EOD) Day</t>
  </si>
  <si>
    <t>Kent State Shootings Remembrance</t>
  </si>
  <si>
    <t>Ohio</t>
  </si>
  <si>
    <t>Rhode Island Independence Day</t>
  </si>
  <si>
    <t>Rhode Island</t>
  </si>
  <si>
    <t>Cinco de Mayo</t>
  </si>
  <si>
    <t>National Nurses Day</t>
  </si>
  <si>
    <t>National Day of Prayer</t>
  </si>
  <si>
    <t>Truman Day</t>
  </si>
  <si>
    <t>Missouri</t>
  </si>
  <si>
    <t>Victory in Europe Day</t>
  </si>
  <si>
    <t>Military Spouse Appreciation Day</t>
  </si>
  <si>
    <t>Mother's Day</t>
  </si>
  <si>
    <t>Lag BaOmer</t>
  </si>
  <si>
    <t>West Virginia</t>
  </si>
  <si>
    <t>Peace Officers Memorial Day</t>
  </si>
  <si>
    <t>National Defense Transportation Day</t>
  </si>
  <si>
    <t>Armed Forces Day</t>
  </si>
  <si>
    <t>Preakness Stakes</t>
  </si>
  <si>
    <t>Lailat al-Qadr</t>
  </si>
  <si>
    <t>Emergency Medical Services for Children Day</t>
  </si>
  <si>
    <t>Ascension Day</t>
  </si>
  <si>
    <t>National Maritime Day</t>
  </si>
  <si>
    <t>Harvey Milk Day</t>
  </si>
  <si>
    <t>California</t>
  </si>
  <si>
    <t>Eid al-Fitr</t>
  </si>
  <si>
    <t>Jefferson Davis' Birthday</t>
  </si>
  <si>
    <t>National Missing Children's Day</t>
  </si>
  <si>
    <t>Shavuot</t>
  </si>
  <si>
    <t>Pentecost</t>
  </si>
  <si>
    <t>Whit Monday</t>
  </si>
  <si>
    <t>Kentucky, Tennessee</t>
  </si>
  <si>
    <t>D-Day</t>
  </si>
  <si>
    <t>Belmont Stakes</t>
  </si>
  <si>
    <t>Trinity Sunday</t>
  </si>
  <si>
    <t>Corpus Christi</t>
  </si>
  <si>
    <t>Kamehameha Day</t>
  </si>
  <si>
    <t>Army Birthday</t>
  </si>
  <si>
    <t>Flag Day</t>
  </si>
  <si>
    <t>Bunker Hill Day</t>
  </si>
  <si>
    <t>Massachusetts</t>
  </si>
  <si>
    <t>Juneteenth</t>
  </si>
  <si>
    <t>June Solstice</t>
  </si>
  <si>
    <t>West Virginia Day</t>
  </si>
  <si>
    <t>American Eagle Day</t>
  </si>
  <si>
    <t>Father's Day</t>
  </si>
  <si>
    <t>Independence Day observed</t>
  </si>
  <si>
    <t>Nathan Bedford Forrest Day</t>
  </si>
  <si>
    <t>Tennessee</t>
  </si>
  <si>
    <t>Bastille Day</t>
  </si>
  <si>
    <t>Pioneer Day</t>
  </si>
  <si>
    <t>Utah</t>
  </si>
  <si>
    <t>Parents' Day</t>
  </si>
  <si>
    <t>National Korean War Veterans Armistice Day</t>
  </si>
  <si>
    <t>Tisha B'Av</t>
  </si>
  <si>
    <t>Eid al-Adha</t>
  </si>
  <si>
    <t>Colorado Day</t>
  </si>
  <si>
    <t>Colorado</t>
  </si>
  <si>
    <t>Coast Guard Birthday</t>
  </si>
  <si>
    <t>Purple Heart Day</t>
  </si>
  <si>
    <t>Victory Day</t>
  </si>
  <si>
    <t>Assumption of Mary</t>
  </si>
  <si>
    <t>Bennington Battle Day</t>
  </si>
  <si>
    <t>National Aviation Day</t>
  </si>
  <si>
    <t>Muharram</t>
  </si>
  <si>
    <t>Hawaii Statehood Day</t>
  </si>
  <si>
    <t>Senior Citizens Day</t>
  </si>
  <si>
    <t>Women's Equality Day</t>
  </si>
  <si>
    <t>Lyndon Baines Johnson Day</t>
  </si>
  <si>
    <t>California Admission Day</t>
  </si>
  <si>
    <t>Patriot Day</t>
  </si>
  <si>
    <t>Carl Garner Federal Lands Cleanup Day</t>
  </si>
  <si>
    <t>National Grandparents Day</t>
  </si>
  <si>
    <t>Constitution Day and Citizenship Day</t>
  </si>
  <si>
    <t>Air Force Birthday</t>
  </si>
  <si>
    <t>National POW/MIA Recognition Day</t>
  </si>
  <si>
    <t>Rosh Hashana</t>
  </si>
  <si>
    <t>Texas***</t>
  </si>
  <si>
    <t>National CleanUp Day</t>
  </si>
  <si>
    <t>September Equinox</t>
  </si>
  <si>
    <t>Native American Day</t>
  </si>
  <si>
    <t>Gold Star Mother's Day</t>
  </si>
  <si>
    <t>Yom Kippur</t>
  </si>
  <si>
    <t>First Day of Sukkot</t>
  </si>
  <si>
    <t>Feast of St Francis of Assisi</t>
  </si>
  <si>
    <t>Child Health Day</t>
  </si>
  <si>
    <t>Last Day of Sukkot</t>
  </si>
  <si>
    <t>Leif Erikson Day</t>
  </si>
  <si>
    <t>Shmini Atzeret</t>
  </si>
  <si>
    <t>Simchat Torah</t>
  </si>
  <si>
    <t>South Dakota</t>
  </si>
  <si>
    <t>Indigenous People's Day</t>
  </si>
  <si>
    <t>Navy Birthday</t>
  </si>
  <si>
    <t>White Cane Safety Day</t>
  </si>
  <si>
    <t>Boss's Day</t>
  </si>
  <si>
    <t>Sweetest Day</t>
  </si>
  <si>
    <t>13 states</t>
  </si>
  <si>
    <t>Alaska Day</t>
  </si>
  <si>
    <t>The Prophet's Birthday</t>
  </si>
  <si>
    <t>Nevada Day</t>
  </si>
  <si>
    <t>Nevada</t>
  </si>
  <si>
    <t>Halloween</t>
  </si>
  <si>
    <t>All Saints' Day</t>
  </si>
  <si>
    <t>Daylight Saving Time ends</t>
  </si>
  <si>
    <t>New York City Marathon</t>
  </si>
  <si>
    <t>Election Day</t>
  </si>
  <si>
    <t>Marine Corps Birthday</t>
  </si>
  <si>
    <t>Diwali/Deepavali</t>
  </si>
  <si>
    <t>Observance, Hinduism</t>
  </si>
  <si>
    <t>New Mexico</t>
  </si>
  <si>
    <t>Lincoln's Birthday/Lincoln's Day</t>
  </si>
  <si>
    <t>Indiana</t>
  </si>
  <si>
    <t>Day After Thanksgiving</t>
  </si>
  <si>
    <t>20 states</t>
  </si>
  <si>
    <t>Family Day</t>
  </si>
  <si>
    <t>Acadian Day</t>
  </si>
  <si>
    <t>Louisiana</t>
  </si>
  <si>
    <t>American Indian Heritage Day</t>
  </si>
  <si>
    <t>First Sunday of Advent</t>
  </si>
  <si>
    <t>Cyber Monday</t>
  </si>
  <si>
    <t>Ohio, Oregon</t>
  </si>
  <si>
    <t>St Nicholas Day</t>
  </si>
  <si>
    <t>Pearl Harbor Remembrance Day</t>
  </si>
  <si>
    <t>Feast of the Immaculate Conception</t>
  </si>
  <si>
    <t>Chanukah/Hanukkah (first day)</t>
  </si>
  <si>
    <t>Feast of Our Lady of Guadalupe</t>
  </si>
  <si>
    <t>National Guard Birthday</t>
  </si>
  <si>
    <t>Bill of Rights Day</t>
  </si>
  <si>
    <t>Pan American Aviation Day</t>
  </si>
  <si>
    <t>Wright Brothers Day</t>
  </si>
  <si>
    <t>Last Day of Chanukah</t>
  </si>
  <si>
    <t>December Solstice</t>
  </si>
  <si>
    <t>Kwanzaa (first day)</t>
  </si>
  <si>
    <t>Day After Christmas Day</t>
  </si>
  <si>
    <t>New Year's Eve</t>
  </si>
  <si>
    <t>Observed Locations</t>
  </si>
  <si>
    <t>Yes</t>
  </si>
  <si>
    <t>Holiday</t>
  </si>
  <si>
    <t>Time Off Used</t>
  </si>
  <si>
    <t>Date Added</t>
  </si>
  <si>
    <t>Date Completed</t>
  </si>
  <si>
    <t>Description</t>
  </si>
  <si>
    <t>Additional Details or Status Updates</t>
  </si>
  <si>
    <t>Task Statuses</t>
  </si>
  <si>
    <t>Not started</t>
  </si>
  <si>
    <t>Work in progress</t>
  </si>
  <si>
    <t>Deferred</t>
  </si>
  <si>
    <t>Delayed</t>
  </si>
  <si>
    <t>Canceled</t>
  </si>
  <si>
    <t>On hold</t>
  </si>
  <si>
    <t>Task Priorities</t>
  </si>
  <si>
    <t>01 - High</t>
  </si>
  <si>
    <t>02 - Medium</t>
  </si>
  <si>
    <t>03 - Low</t>
  </si>
  <si>
    <t>Due Date</t>
  </si>
  <si>
    <t>Sub Task Options</t>
  </si>
  <si>
    <t>No</t>
  </si>
  <si>
    <t>Knowledge</t>
  </si>
  <si>
    <t>Training</t>
  </si>
  <si>
    <t>Communications</t>
  </si>
  <si>
    <t>Task Primary Categories</t>
  </si>
  <si>
    <t>Organizer</t>
  </si>
  <si>
    <t>Travel</t>
  </si>
  <si>
    <t>Technical Assistance</t>
  </si>
  <si>
    <t>Meeting Statuses</t>
  </si>
  <si>
    <t>Rescheduled</t>
  </si>
  <si>
    <t>When to Perform</t>
  </si>
  <si>
    <t>Postponed</t>
  </si>
  <si>
    <t>Category</t>
  </si>
  <si>
    <t>01 - Morning</t>
  </si>
  <si>
    <t>02 - Afternoon</t>
  </si>
  <si>
    <t>Scheduled</t>
  </si>
  <si>
    <t>Reporting</t>
  </si>
  <si>
    <t>Conflict - Unable to Attend</t>
  </si>
  <si>
    <t>Conflict - Partial Attendance</t>
  </si>
  <si>
    <t>Personal Development</t>
  </si>
  <si>
    <t>Ball back in my court</t>
  </si>
  <si>
    <t>Ball in someone else's court</t>
  </si>
  <si>
    <t>Missed</t>
  </si>
  <si>
    <t>Reviewed</t>
  </si>
  <si>
    <t>Active for awareness</t>
  </si>
  <si>
    <t>Unable to complete</t>
  </si>
  <si>
    <t>User Acceptance Testing</t>
  </si>
  <si>
    <t>Project reassigned</t>
  </si>
  <si>
    <t>Time Off Used (Including Forecasted Time)</t>
  </si>
  <si>
    <t>Goal</t>
  </si>
  <si>
    <t>Task for Goal</t>
  </si>
  <si>
    <t>Template</t>
  </si>
  <si>
    <t>Excused</t>
  </si>
  <si>
    <t>Sick Pay</t>
  </si>
  <si>
    <t>Sick Pay Balance (Days)</t>
  </si>
  <si>
    <t>Sick Pay Balance (Hours)</t>
  </si>
  <si>
    <t>Sick Pay Balance Used (Days)</t>
  </si>
  <si>
    <t>Sick Pay Balance Used (Hours)</t>
  </si>
  <si>
    <t>Sick Pay Balance Remaining (Days)</t>
  </si>
  <si>
    <t>Sick Pay Balance Remaining (Hours)</t>
  </si>
  <si>
    <t>Sick Pay Balance</t>
  </si>
  <si>
    <t>Beginning Balance &amp; Expected Annual Accrual (Hours)</t>
  </si>
  <si>
    <t>Beginning Balance &amp; Expected Annual Accrual (Days)</t>
  </si>
  <si>
    <t>Today's Date</t>
  </si>
  <si>
    <t>8 days ago (for date after)</t>
  </si>
  <si>
    <t>Time Off (Full Year Accrual)</t>
  </si>
  <si>
    <t>Time Off (Full Year Accrual, Including Forecasted Time)</t>
  </si>
  <si>
    <t>Coaching</t>
  </si>
  <si>
    <t>Delegated</t>
  </si>
  <si>
    <t>Business Continuity Planning</t>
  </si>
  <si>
    <t>Project 1 (Forecasted Time)</t>
  </si>
  <si>
    <t>Project 1 (Actual Time)</t>
  </si>
  <si>
    <t>Project 2 (Forecasted Time)</t>
  </si>
  <si>
    <t>Project 2 (Actual Time)</t>
  </si>
  <si>
    <t>Project 3 (Forecasted Time)</t>
  </si>
  <si>
    <t>Project 3 (Actual Time)</t>
  </si>
  <si>
    <t>Project 4 (Forecasted Time)</t>
  </si>
  <si>
    <t>Project 4 (Actual Time)</t>
  </si>
  <si>
    <t>Total Time (Actual)</t>
  </si>
  <si>
    <t>Total Time (Forecasted)</t>
  </si>
  <si>
    <t>Sick Pay - Forecasted Time Entered</t>
  </si>
  <si>
    <t>Sick Pay - Actual Time Entered</t>
  </si>
  <si>
    <t>PTO - Actual Time Entered</t>
  </si>
  <si>
    <t>PTO - Forecasted Time Entered</t>
  </si>
  <si>
    <t>Company Holiday - Actual Time Entered</t>
  </si>
  <si>
    <t>Company Holiday - Forecasted Time Entered</t>
  </si>
  <si>
    <t>Project 1</t>
  </si>
  <si>
    <t>Project 2</t>
  </si>
  <si>
    <t>Project 3</t>
  </si>
  <si>
    <t>Project 4</t>
  </si>
  <si>
    <t>Time Charged to Projects</t>
  </si>
  <si>
    <t>Total Project Charges</t>
  </si>
  <si>
    <t>Decimal or HH:MM Conversions</t>
  </si>
  <si>
    <t>Time Off Forecasted/Used</t>
  </si>
  <si>
    <t>Checks to see if values were entered (used for the "Time Off &gt; Summary" sheet.</t>
  </si>
  <si>
    <t>Is this a Template?</t>
  </si>
  <si>
    <t>Charge code</t>
  </si>
  <si>
    <t>Charge Code</t>
  </si>
  <si>
    <t>Project completed on 3/2/2021</t>
  </si>
  <si>
    <t>Administrative</t>
  </si>
  <si>
    <t>Customer Escalation</t>
  </si>
  <si>
    <t>Project Research</t>
  </si>
  <si>
    <t>Ticket Review</t>
  </si>
  <si>
    <t>Meeting Facilitation</t>
  </si>
  <si>
    <t>Meeting Recorder</t>
  </si>
  <si>
    <t>PRO-26-927-6999</t>
  </si>
  <si>
    <t>PRO-62-926-6836</t>
  </si>
  <si>
    <t>PRO-03-888-0331</t>
  </si>
  <si>
    <t>PRO-71-542-2176</t>
  </si>
  <si>
    <t>01 - Check for any documents that need to be published.</t>
  </si>
  <si>
    <t>02 - Compile and submit daily warp nacelle efficiency report.</t>
  </si>
  <si>
    <t>03 - Check for any new service requests.</t>
  </si>
  <si>
    <t>02 - Check-in with operations to determine if there are overnight tasks that need to be performed.</t>
  </si>
  <si>
    <t>03 - Ensure there are no open Incidents before leaving.</t>
  </si>
  <si>
    <t>04 - Ensure there are no unanswered emails.</t>
  </si>
  <si>
    <t>05 - Update timecard.</t>
  </si>
  <si>
    <t>Yes or No</t>
  </si>
  <si>
    <t>Goal name</t>
  </si>
  <si>
    <t>Goal description</t>
  </si>
  <si>
    <t>Tasks to achieve goal</t>
  </si>
  <si>
    <t>Tasks completed</t>
  </si>
  <si>
    <t>Goal status</t>
  </si>
  <si>
    <t>Time to Complete (Excluding Weekends and Holidays)</t>
  </si>
  <si>
    <t>Time to Complete (Including Weekends and Holidays)</t>
  </si>
  <si>
    <t>Days Before Due (Including Weekends and Holidays)</t>
  </si>
  <si>
    <t>Days Before Due (Excluding Weekends and Holidays)</t>
  </si>
  <si>
    <t>Synergized homogeneous hardware</t>
  </si>
  <si>
    <t>Automated global emulation</t>
  </si>
  <si>
    <t>Programmable contextually-based pricing structure</t>
  </si>
  <si>
    <t>Face to face solution-oriented hub</t>
  </si>
  <si>
    <t>Nullam orci pede venenatis non sodales sed tincidunt eu felis fusce posuere felis.</t>
  </si>
  <si>
    <t>Habitasse platea dictumst morbi vestibulum velit id pretium iaculis diam erat fermentum justo nec condimentum neque</t>
  </si>
  <si>
    <t>Et tempus semper est quam pharetra magna ac consequat metus sapien; Ut nunc vestibulum ante ipsum primis in.</t>
  </si>
  <si>
    <t>Nibh in lectus pellentesque at nulla suspendisse potenti cras in purus.</t>
  </si>
  <si>
    <t>Title</t>
  </si>
  <si>
    <t>Inauguration Day</t>
  </si>
  <si>
    <t>DC, LA, MD, VA</t>
  </si>
  <si>
    <t>CT, IL, MO, NY</t>
  </si>
  <si>
    <t>All except DE, GA, IA, IN, KS, KY, LA, NC, NM, RI, WI</t>
  </si>
  <si>
    <t>CA, FL, NY, WI</t>
  </si>
  <si>
    <t>AL*, FL**, LA, MS**</t>
  </si>
  <si>
    <t>AZ*, CA*, CO***, MI*, NM*, NV*, TX***, UT*, WA*, WI*</t>
  </si>
  <si>
    <t>CT, DE, HI, IN, KY, LA, NC, ND, NJ, TN, TX***</t>
  </si>
  <si>
    <t>DC</t>
  </si>
  <si>
    <t>Mississippi, Alabama</t>
  </si>
  <si>
    <t>Georgia State Holiday</t>
  </si>
  <si>
    <t>Truman Day observed</t>
  </si>
  <si>
    <t>South Carolina, North Carolina</t>
  </si>
  <si>
    <t>Massachusetts, New Jersey, New York</t>
  </si>
  <si>
    <t>West Virginia Day observed</t>
  </si>
  <si>
    <t>Rural Transit Day</t>
  </si>
  <si>
    <t>Pioneer Day observed</t>
  </si>
  <si>
    <t>Frances Xavier Cabrini</t>
  </si>
  <si>
    <t>Fraternal Day</t>
  </si>
  <si>
    <t>Yorktown Victory Day</t>
  </si>
  <si>
    <t>DC, ME, NM</t>
  </si>
  <si>
    <t>Maryland, Washington</t>
  </si>
  <si>
    <t>Native American Heritage Day</t>
  </si>
  <si>
    <t>Day off for Christmas Day</t>
  </si>
  <si>
    <t>KS, NC, SC, TX</t>
  </si>
  <si>
    <t>Day off for New Year's Day</t>
  </si>
  <si>
    <t>First Day of Black History Month</t>
  </si>
  <si>
    <t>Annual monthly observance</t>
  </si>
  <si>
    <t>First Day of Women's History Month</t>
  </si>
  <si>
    <t>State Observation</t>
  </si>
  <si>
    <t>Wyoming</t>
  </si>
  <si>
    <t>California, Nevada</t>
  </si>
  <si>
    <t>Montana, Texas</t>
  </si>
  <si>
    <t>Michigan Indian Day</t>
  </si>
  <si>
    <t>Michigan</t>
  </si>
  <si>
    <t>American Indian Day</t>
  </si>
  <si>
    <t>State Legal Holiday</t>
  </si>
  <si>
    <t>Discoverers’ Day</t>
  </si>
  <si>
    <t>28 states</t>
  </si>
  <si>
    <t>Indigenous People's Day (Tentative Date)</t>
  </si>
  <si>
    <t>CA, ID, LA, MI, MN, OR</t>
  </si>
  <si>
    <t>Date Added (DoW)</t>
  </si>
  <si>
    <t>Due Date (DoW)</t>
  </si>
  <si>
    <t>Orci luctus et ultrices posuere cubilia curae duis faucibus accumsan odio</t>
  </si>
  <si>
    <t>Dolor sit amet consectetuer adipiscing elit proin interdum mauris non</t>
  </si>
  <si>
    <t>Risus semper porta volutpat quam pede lobortis ligula sit amet eleifend pede libero</t>
  </si>
  <si>
    <t>Mattis odio donec vitae nisi nam ultrices libero non mattis</t>
  </si>
  <si>
    <t>Nisl duis bibendum felis sed interdum venenatis turpis enim blandit</t>
  </si>
  <si>
    <t>At dolor quis odio consequat varius integer ac leo pellentesque</t>
  </si>
  <si>
    <t>Quam a odio in hac habitasse platea dictumst maecenas ut massa quis</t>
  </si>
  <si>
    <t>Pede ac diam cras pellentesque volutpat dui maecenas tristique est et tempus semper</t>
  </si>
  <si>
    <t>Nulla ac enim in tempor turpis nec euismod scelerisque quam turpis adipiscing lorem vitae</t>
  </si>
  <si>
    <t>Habitasse platea dictumst aliquam augue quam sollicitudin vitae consectetuer eget rutrum at lorem integer tincidunt</t>
  </si>
  <si>
    <t>Convallis nulla neque libero convallis eget eleifend luctus ultricies eu nibh quisque id justo sit</t>
  </si>
  <si>
    <t>Pellentesque ultrices phasellus id sapien in sapien iaculis congue vivamus metus arcu adipiscing molestie hendrerit</t>
  </si>
  <si>
    <t>Est congue elementum in hac habitasse platea dictumst morbi vestibulum velit id pretium iaculis diam</t>
  </si>
  <si>
    <t>Sapien quis libero nullam sit amet turpis elementum ligula vehicula consequat morbi a ipsum</t>
  </si>
  <si>
    <t>Sed nisl nunc rhoncus dui vel sem sed sagittis nam congue risus</t>
  </si>
  <si>
    <t>Justo pellentesque viverra pede ac diam cras pellentesque volutpat dui maecenas tristique est et tempus</t>
  </si>
  <si>
    <t>Sibley Stuckes</t>
  </si>
  <si>
    <t>Archibold Geddes</t>
  </si>
  <si>
    <t>Douglas Burdge</t>
  </si>
  <si>
    <t>Arvy Noury</t>
  </si>
  <si>
    <t>Bevon Rikkard</t>
  </si>
  <si>
    <t>Arleen Ebbers</t>
  </si>
  <si>
    <t>Zelda Horry</t>
  </si>
  <si>
    <t>Adrien Titta</t>
  </si>
  <si>
    <t>Lawton Elliot</t>
  </si>
  <si>
    <t>Eleanor Threadgould</t>
  </si>
  <si>
    <t>Donec posuere metus vitae ipsum. Aliquam non mauris.</t>
  </si>
  <si>
    <t>Integer pede justo, lacinia eget, tincidunt eget, tempus vel, pede. Morbi porttitor lorem id ligula.</t>
  </si>
  <si>
    <t>Mauris sit amet eros. Suspendisse accumsan tortor quis turpis. Sed ante.</t>
  </si>
  <si>
    <t>In est risus, auctor sed, tristique in, tempus sit amet, sem.</t>
  </si>
  <si>
    <t>Donec ut dolor. Morbi vel lectus in quam fringilla rhoncus. Mauris enim leo, rhoncus sed, vestibulum sit amet, cursus id, turpis.</t>
  </si>
  <si>
    <t>Nullam porttitor lacus at turpis. Donec posuere metus vitae ipsum.</t>
  </si>
  <si>
    <t>In congue. Etiam justo.</t>
  </si>
  <si>
    <t>Nullam porttitor lacus at turpis. Donec posuere metus vitae ipsum. Aliquam non mauris.</t>
  </si>
  <si>
    <t>Cumtaf sociis natoque penatibus et magnis dis parturient montes, nascetur ridiculus mus.</t>
  </si>
  <si>
    <t>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t>
  </si>
  <si>
    <t>Nulla tempus. Vivamus in felis eu sapien cursus vestibulum. Proin eu mi. Nulla ac enim. In tempor, turpis nec euismod scelerisque, quam turpis adipiscing lorem, vitae mattis nibh ligula nec sem. Duis aliquam convallis nunc.</t>
  </si>
  <si>
    <t>Suspendisse accumsan tortor quis turpis. Sed ante. Vivamus tortor. Duis mattis egestas metus. Aenean fermentum.</t>
  </si>
  <si>
    <t>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t>
  </si>
  <si>
    <t>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t>
  </si>
  <si>
    <t>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t>
  </si>
  <si>
    <t>Aenean lectus. Pellentesque eget nunc. Donec quis orci eget orci vehicula condimentum. 
Curabitur in libero ut massa volutpat convallis. Morbi odio odio, elementum eu, interdum eu, tincidunt in, leo. Maecenas pulvinar lobortis est. Phasellus sit amet erat. Nulla tempus.</t>
  </si>
  <si>
    <t>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t>
  </si>
  <si>
    <t>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t>
  </si>
  <si>
    <t>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t>
  </si>
  <si>
    <t>Dates</t>
  </si>
  <si>
    <t>Planned time off</t>
  </si>
  <si>
    <t>Company Holiday Time (Forecasted)</t>
  </si>
  <si>
    <t>Company Holiday Time (Used)</t>
  </si>
  <si>
    <t>Paid Time Off (PTO) (Forecasted)</t>
  </si>
  <si>
    <t>Sick Pay (Forecasted)</t>
  </si>
  <si>
    <t>Sick Pay (Used)</t>
  </si>
  <si>
    <t>Floating Holiday Time (Forecasted)</t>
  </si>
  <si>
    <t>Floating Holiday Time (Used)</t>
  </si>
  <si>
    <t>Company Designated Holidays for 2021 (Days)</t>
  </si>
  <si>
    <t>Company Designated Holidays for 2021 (Hours)</t>
  </si>
  <si>
    <t>Sick Pay Used &amp; Forecasted (Days)</t>
  </si>
  <si>
    <t>Sick Pay Used &amp; Forecasted (Hours)</t>
  </si>
  <si>
    <t>Sick Pay Balance Remaining After Forecasting (Days)</t>
  </si>
  <si>
    <t>Sick Pay Balance Remaining After Forecasting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</si>
</sst>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numFmt numFmtId="165" formatCode="[$-409]h:mm\ AM/PM;@"/>
    <numFmt numFmtId="166" formatCode="[h]:mm:ss;@"/>
    <numFmt numFmtId="167" formatCode="[h]:mm"/>
  </numFmts>
  <fonts count="24" x14ac:knownFonts="1">
    <font>
      <sz val="11"/>
      <color theme="1"/>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b/>
      <sz val="14"/>
      <color theme="0"/>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b/>
      <sz val="16"/>
      <color theme="0"/>
      <name val="Calibri"/>
      <family val="2"/>
      <scheme val="minor"/>
    </font>
    <font>
      <b/>
      <sz val="16"/>
      <color theme="1"/>
      <name val="Calibri"/>
      <family val="2"/>
      <scheme val="minor"/>
    </font>
    <font>
      <sz val="10"/>
      <name val="Arial"/>
      <family val="2"/>
    </font>
    <font>
      <sz val="11"/>
      <color rgb="FF002060"/>
      <name val="Calibri"/>
      <family val="2"/>
      <scheme val="minor"/>
    </font>
    <font>
      <b/>
      <sz val="12"/>
      <color rgb="FF002060"/>
      <name val="Calibri"/>
      <family val="2"/>
      <scheme val="minor"/>
    </font>
    <font>
      <b/>
      <sz val="12"/>
      <color theme="9" tint="0.79998168889431442"/>
      <name val="Calibri"/>
      <family val="2"/>
      <scheme val="minor"/>
    </font>
    <font>
      <sz val="11"/>
      <color theme="9" tint="0.79998168889431442"/>
      <name val="Calibri"/>
      <family val="2"/>
      <scheme val="minor"/>
    </font>
    <font>
      <b/>
      <sz val="12"/>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20"/>
      <color theme="0"/>
      <name val="Calibri"/>
      <family val="2"/>
      <scheme val="minor"/>
    </font>
    <font>
      <sz val="20"/>
      <color theme="1"/>
      <name val="Calibri"/>
      <family val="2"/>
      <scheme val="minor"/>
    </font>
    <font>
      <b/>
      <sz val="20"/>
      <color theme="1"/>
      <name val="Calibri"/>
      <family val="2"/>
      <scheme val="minor"/>
    </font>
    <font>
      <b/>
      <sz val="22"/>
      <color theme="1"/>
      <name val="Calibri"/>
      <family val="2"/>
      <scheme val="minor"/>
    </font>
    <font>
      <sz val="8"/>
      <name val="Calibri"/>
      <family val="2"/>
      <scheme val="minor"/>
    </font>
  </fonts>
  <fills count="26">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9"/>
        <bgColor indexed="64"/>
      </patternFill>
    </fill>
    <fill>
      <patternFill patternType="solid">
        <fgColor theme="2" tint="-9.9978637043366805E-2"/>
        <bgColor indexed="64"/>
      </patternFill>
    </fill>
    <fill>
      <patternFill patternType="solid">
        <fgColor theme="2" tint="-0.89999084444715716"/>
        <bgColor indexed="64"/>
      </patternFill>
    </fill>
    <fill>
      <patternFill patternType="solid">
        <fgColor theme="9"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7030A0"/>
        <bgColor indexed="64"/>
      </patternFill>
    </fill>
    <fill>
      <patternFill patternType="solid">
        <fgColor theme="2" tint="-0.749992370372631"/>
        <bgColor indexed="64"/>
      </patternFill>
    </fill>
    <fill>
      <gradientFill degree="180">
        <stop position="0">
          <color rgb="FFA7DBD8"/>
        </stop>
        <stop position="1">
          <color rgb="FF00B0F0"/>
        </stop>
      </gradientFill>
    </fill>
    <fill>
      <gradientFill>
        <stop position="0">
          <color rgb="FFA7DBD8"/>
        </stop>
        <stop position="1">
          <color rgb="FF00B0F0"/>
        </stop>
      </gradientFill>
    </fill>
    <fill>
      <gradientFill>
        <stop position="0">
          <color theme="9" tint="-0.25098422193060094"/>
        </stop>
        <stop position="1">
          <color rgb="FF92D050"/>
        </stop>
      </gradientFill>
    </fill>
    <fill>
      <gradientFill degree="180">
        <stop position="0">
          <color theme="9" tint="-0.25098422193060094"/>
        </stop>
        <stop position="1">
          <color rgb="FF92D050"/>
        </stop>
      </gradientFill>
    </fill>
    <fill>
      <gradientFill>
        <stop position="0">
          <color rgb="FF7030A0"/>
        </stop>
        <stop position="1">
          <color rgb="FFD5B8EA"/>
        </stop>
      </gradientFill>
    </fill>
    <fill>
      <gradientFill>
        <stop position="0">
          <color rgb="FFD5B8EA"/>
        </stop>
        <stop position="1">
          <color rgb="FF934BC9"/>
        </stop>
      </gradientFill>
    </fill>
    <fill>
      <gradientFill degree="180">
        <stop position="0">
          <color theme="7" tint="0.80001220740379042"/>
        </stop>
        <stop position="1">
          <color rgb="FFFFFF00"/>
        </stop>
      </gradientFill>
    </fill>
    <fill>
      <gradientFill>
        <stop position="0">
          <color theme="7" tint="0.80001220740379042"/>
        </stop>
        <stop position="1">
          <color rgb="FFFFFF00"/>
        </stop>
      </gradientFill>
    </fill>
    <fill>
      <patternFill patternType="solid">
        <fgColor theme="9" tint="0.59999389629810485"/>
        <bgColor indexed="64"/>
      </patternFill>
    </fill>
    <fill>
      <patternFill patternType="solid">
        <fgColor theme="2" tint="-0.499984740745262"/>
        <bgColor indexed="64"/>
      </patternFill>
    </fill>
    <fill>
      <patternFill patternType="solid">
        <fgColor theme="1" tint="0.499984740745262"/>
        <bgColor indexed="64"/>
      </patternFill>
    </fill>
    <fill>
      <patternFill patternType="solid">
        <fgColor theme="2" tint="-0.249977111117893"/>
        <bgColor indexed="64"/>
      </patternFill>
    </fill>
  </fills>
  <borders count="3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s>
  <cellStyleXfs count="2">
    <xf numFmtId="0" fontId="0" fillId="0" borderId="0"/>
    <xf numFmtId="0" fontId="11" fillId="0" borderId="0"/>
  </cellStyleXfs>
  <cellXfs count="185">
    <xf numFmtId="0" fontId="0" fillId="0" borderId="0" xfId="0"/>
    <xf numFmtId="0" fontId="0" fillId="0" borderId="0" xfId="0" applyAlignment="1"/>
    <xf numFmtId="0" fontId="0" fillId="0" borderId="0" xfId="0" applyAlignment="1">
      <alignment wrapText="1"/>
    </xf>
    <xf numFmtId="164" fontId="0" fillId="0" borderId="2" xfId="0" applyNumberFormat="1" applyBorder="1" applyAlignment="1">
      <alignment horizontal="left" vertical="center"/>
    </xf>
    <xf numFmtId="165" fontId="0" fillId="0" borderId="2" xfId="0" applyNumberFormat="1" applyBorder="1" applyAlignment="1">
      <alignment horizontal="center" vertical="center"/>
    </xf>
    <xf numFmtId="166" fontId="0" fillId="0" borderId="2" xfId="0" applyNumberFormat="1" applyBorder="1" applyAlignment="1">
      <alignment horizontal="center" vertical="center"/>
    </xf>
    <xf numFmtId="2" fontId="0" fillId="0" borderId="2" xfId="0" applyNumberFormat="1" applyBorder="1" applyAlignment="1">
      <alignment horizontal="center" vertical="center"/>
    </xf>
    <xf numFmtId="0" fontId="0" fillId="0" borderId="2" xfId="0" applyBorder="1" applyAlignment="1">
      <alignment wrapText="1"/>
    </xf>
    <xf numFmtId="0" fontId="0" fillId="0" borderId="2" xfId="0" applyBorder="1"/>
    <xf numFmtId="0" fontId="0" fillId="0" borderId="2" xfId="0" applyBorder="1" applyAlignment="1">
      <alignment vertical="top"/>
    </xf>
    <xf numFmtId="0" fontId="2" fillId="5" borderId="2" xfId="0" applyFont="1" applyFill="1" applyBorder="1" applyAlignment="1">
      <alignment horizontal="center" vertical="center" wrapText="1"/>
    </xf>
    <xf numFmtId="0" fontId="0" fillId="0" borderId="2" xfId="0" applyFill="1" applyBorder="1"/>
    <xf numFmtId="0" fontId="10" fillId="0" borderId="0" xfId="0" applyFont="1" applyAlignment="1">
      <alignment vertical="center"/>
    </xf>
    <xf numFmtId="0" fontId="9" fillId="4" borderId="0" xfId="0" applyFont="1" applyFill="1" applyAlignment="1">
      <alignment vertical="center"/>
    </xf>
    <xf numFmtId="0" fontId="0" fillId="0" borderId="0" xfId="0" pivotButton="1"/>
    <xf numFmtId="0" fontId="0" fillId="0" borderId="0" xfId="0" applyAlignment="1">
      <alignment vertical="center"/>
    </xf>
    <xf numFmtId="0" fontId="0" fillId="7" borderId="2" xfId="0" applyFill="1" applyBorder="1" applyAlignment="1">
      <alignment vertical="center"/>
    </xf>
    <xf numFmtId="164" fontId="4" fillId="8" borderId="1" xfId="0" applyNumberFormat="1" applyFont="1" applyFill="1" applyBorder="1" applyAlignment="1">
      <alignment horizontal="left"/>
    </xf>
    <xf numFmtId="165" fontId="3" fillId="8" borderId="0" xfId="0" applyNumberFormat="1" applyFont="1" applyFill="1" applyBorder="1" applyAlignment="1">
      <alignment horizontal="center" textRotation="90" wrapText="1"/>
    </xf>
    <xf numFmtId="166" fontId="3" fillId="8" borderId="0" xfId="0" applyNumberFormat="1" applyFont="1" applyFill="1" applyBorder="1" applyAlignment="1">
      <alignment horizontal="center" textRotation="90" wrapText="1"/>
    </xf>
    <xf numFmtId="0" fontId="3" fillId="9" borderId="2" xfId="0" applyFont="1" applyFill="1" applyBorder="1" applyAlignment="1">
      <alignment horizontal="center" vertical="center" wrapText="1"/>
    </xf>
    <xf numFmtId="0" fontId="7" fillId="11" borderId="2" xfId="0" applyFont="1" applyFill="1" applyBorder="1" applyAlignment="1">
      <alignment vertical="center" wrapText="1"/>
    </xf>
    <xf numFmtId="0" fontId="9"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vertical="center"/>
    </xf>
    <xf numFmtId="0" fontId="9" fillId="0" borderId="0" xfId="0" applyFont="1" applyFill="1" applyBorder="1" applyAlignment="1">
      <alignment vertical="center"/>
    </xf>
    <xf numFmtId="0" fontId="6" fillId="0" borderId="0" xfId="0" applyFont="1" applyFill="1" applyAlignment="1">
      <alignment wrapText="1"/>
    </xf>
    <xf numFmtId="0" fontId="6" fillId="0" borderId="0" xfId="0" applyFont="1" applyFill="1" applyAlignment="1">
      <alignment horizontal="center" wrapText="1"/>
    </xf>
    <xf numFmtId="0" fontId="0" fillId="0" borderId="2" xfId="0" applyBorder="1" applyAlignment="1">
      <alignment vertical="top" wrapText="1"/>
    </xf>
    <xf numFmtId="0" fontId="1" fillId="13" borderId="2" xfId="0" applyFont="1" applyFill="1" applyBorder="1" applyAlignment="1">
      <alignment horizontal="center" vertical="center" wrapText="1"/>
    </xf>
    <xf numFmtId="0" fontId="1" fillId="4" borderId="0" xfId="0" applyFont="1" applyFill="1" applyAlignment="1">
      <alignment vertical="top" wrapText="1"/>
    </xf>
    <xf numFmtId="0" fontId="1" fillId="4" borderId="0" xfId="0" applyFont="1" applyFill="1" applyAlignment="1">
      <alignment vertical="top"/>
    </xf>
    <xf numFmtId="14" fontId="0" fillId="0" borderId="0" xfId="0" applyNumberFormat="1" applyAlignment="1">
      <alignment horizontal="left"/>
    </xf>
    <xf numFmtId="0" fontId="0" fillId="4" borderId="0" xfId="0" applyFill="1"/>
    <xf numFmtId="0" fontId="9" fillId="4" borderId="0" xfId="0" applyFont="1" applyFill="1" applyBorder="1" applyAlignment="1">
      <alignment vertical="center"/>
    </xf>
    <xf numFmtId="0" fontId="10" fillId="4" borderId="0" xfId="0" applyFont="1" applyFill="1" applyAlignment="1">
      <alignment vertical="center"/>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3" fillId="8" borderId="2" xfId="0" applyFont="1" applyFill="1" applyBorder="1" applyAlignment="1">
      <alignment horizontal="center" textRotation="90" wrapText="1"/>
    </xf>
    <xf numFmtId="167" fontId="0" fillId="0" borderId="2" xfId="0" applyNumberFormat="1" applyBorder="1" applyAlignment="1">
      <alignment horizontal="center" vertical="center"/>
    </xf>
    <xf numFmtId="0" fontId="3" fillId="8" borderId="5" xfId="0" applyFont="1" applyFill="1" applyBorder="1" applyAlignment="1">
      <alignment horizontal="center" textRotation="90" wrapText="1"/>
    </xf>
    <xf numFmtId="0" fontId="0" fillId="7" borderId="5" xfId="0" applyFill="1" applyBorder="1" applyAlignment="1">
      <alignment vertical="center"/>
    </xf>
    <xf numFmtId="20" fontId="0" fillId="0" borderId="6" xfId="0" applyNumberFormat="1" applyBorder="1" applyAlignment="1">
      <alignment horizontal="center" vertical="center"/>
    </xf>
    <xf numFmtId="2" fontId="0" fillId="15" borderId="8" xfId="0" applyNumberFormat="1" applyFont="1" applyFill="1" applyBorder="1" applyAlignment="1">
      <alignment horizontal="center" vertical="center"/>
    </xf>
    <xf numFmtId="2" fontId="0" fillId="20" borderId="7" xfId="0" applyNumberFormat="1" applyFont="1" applyFill="1" applyBorder="1" applyAlignment="1">
      <alignment horizontal="center" vertical="center"/>
    </xf>
    <xf numFmtId="2" fontId="0" fillId="21" borderId="8" xfId="0" applyNumberFormat="1" applyFont="1" applyFill="1" applyBorder="1" applyAlignment="1">
      <alignment horizontal="center" vertical="center"/>
    </xf>
    <xf numFmtId="2" fontId="12" fillId="18" borderId="7" xfId="0" applyNumberFormat="1" applyFont="1" applyFill="1" applyBorder="1" applyAlignment="1">
      <alignment horizontal="center" vertical="center"/>
    </xf>
    <xf numFmtId="2" fontId="12" fillId="19" borderId="8" xfId="0" applyNumberFormat="1" applyFont="1" applyFill="1" applyBorder="1" applyAlignment="1">
      <alignment horizontal="center" vertical="center"/>
    </xf>
    <xf numFmtId="2" fontId="13" fillId="18" borderId="10" xfId="0" applyNumberFormat="1" applyFont="1" applyFill="1" applyBorder="1" applyAlignment="1">
      <alignment horizontal="center" textRotation="90" wrapText="1"/>
    </xf>
    <xf numFmtId="2" fontId="13" fillId="19" borderId="11" xfId="0" applyNumberFormat="1" applyFont="1" applyFill="1" applyBorder="1" applyAlignment="1">
      <alignment horizontal="center" textRotation="90" wrapText="1"/>
    </xf>
    <xf numFmtId="2" fontId="5" fillId="20" borderId="10" xfId="0" applyNumberFormat="1" applyFont="1" applyFill="1" applyBorder="1" applyAlignment="1">
      <alignment horizontal="center" textRotation="90" wrapText="1"/>
    </xf>
    <xf numFmtId="2" fontId="5" fillId="21" borderId="11" xfId="0" applyNumberFormat="1" applyFont="1" applyFill="1" applyBorder="1" applyAlignment="1">
      <alignment horizontal="center" textRotation="90" wrapText="1"/>
    </xf>
    <xf numFmtId="2" fontId="14" fillId="16" borderId="10" xfId="0" applyNumberFormat="1" applyFont="1" applyFill="1" applyBorder="1" applyAlignment="1">
      <alignment horizontal="center" textRotation="90" wrapText="1"/>
    </xf>
    <xf numFmtId="2" fontId="14" fillId="17" borderId="11" xfId="0" applyNumberFormat="1" applyFont="1" applyFill="1" applyBorder="1" applyAlignment="1">
      <alignment horizontal="center" textRotation="90" wrapText="1"/>
    </xf>
    <xf numFmtId="2" fontId="15" fillId="16" borderId="7" xfId="0" applyNumberFormat="1" applyFont="1" applyFill="1" applyBorder="1" applyAlignment="1">
      <alignment horizontal="center" vertical="center"/>
    </xf>
    <xf numFmtId="2" fontId="15" fillId="17" borderId="8" xfId="0" applyNumberFormat="1" applyFont="1" applyFill="1" applyBorder="1" applyAlignment="1">
      <alignment horizontal="center" vertical="center"/>
    </xf>
    <xf numFmtId="2" fontId="16" fillId="14" borderId="10" xfId="0" applyNumberFormat="1" applyFont="1" applyFill="1" applyBorder="1" applyAlignment="1">
      <alignment horizontal="center" textRotation="90" wrapText="1"/>
    </xf>
    <xf numFmtId="2" fontId="16" fillId="15" borderId="11" xfId="0" applyNumberFormat="1" applyFont="1" applyFill="1" applyBorder="1" applyAlignment="1">
      <alignment horizontal="center" textRotation="90" wrapText="1"/>
    </xf>
    <xf numFmtId="2" fontId="17" fillId="14" borderId="7" xfId="0" applyNumberFormat="1" applyFont="1" applyFill="1" applyBorder="1" applyAlignment="1">
      <alignment horizontal="center" vertical="center"/>
    </xf>
    <xf numFmtId="2" fontId="17" fillId="15" borderId="8" xfId="0" applyNumberFormat="1" applyFont="1" applyFill="1" applyBorder="1" applyAlignment="1">
      <alignment horizontal="center" vertical="center"/>
    </xf>
    <xf numFmtId="2" fontId="18" fillId="14" borderId="7" xfId="0" applyNumberFormat="1" applyFont="1" applyFill="1" applyBorder="1" applyAlignment="1">
      <alignment horizontal="center" vertical="center"/>
    </xf>
    <xf numFmtId="2" fontId="18" fillId="15" borderId="8" xfId="0" applyNumberFormat="1" applyFont="1" applyFill="1" applyBorder="1" applyAlignment="1">
      <alignment horizontal="center" vertical="center"/>
    </xf>
    <xf numFmtId="2" fontId="16" fillId="20" borderId="10" xfId="0" applyNumberFormat="1" applyFont="1" applyFill="1" applyBorder="1" applyAlignment="1">
      <alignment horizontal="center" textRotation="90" wrapText="1"/>
    </xf>
    <xf numFmtId="2" fontId="16" fillId="21" borderId="11" xfId="0" applyNumberFormat="1" applyFont="1" applyFill="1" applyBorder="1" applyAlignment="1">
      <alignment horizontal="center" textRotation="90" wrapText="1"/>
    </xf>
    <xf numFmtId="2" fontId="18" fillId="20" borderId="7" xfId="0" applyNumberFormat="1" applyFont="1" applyFill="1" applyBorder="1" applyAlignment="1">
      <alignment horizontal="center" vertical="center"/>
    </xf>
    <xf numFmtId="2" fontId="18" fillId="21" borderId="8" xfId="0" applyNumberFormat="1" applyFont="1" applyFill="1" applyBorder="1" applyAlignment="1">
      <alignment horizontal="center" vertical="center"/>
    </xf>
    <xf numFmtId="2" fontId="5" fillId="14" borderId="10" xfId="0" applyNumberFormat="1" applyFont="1" applyFill="1" applyBorder="1" applyAlignment="1">
      <alignment horizontal="center" textRotation="90" wrapText="1"/>
    </xf>
    <xf numFmtId="2" fontId="5" fillId="15" borderId="11" xfId="0" applyNumberFormat="1" applyFont="1" applyFill="1" applyBorder="1" applyAlignment="1">
      <alignment horizontal="center" textRotation="90" wrapText="1"/>
    </xf>
    <xf numFmtId="2" fontId="2" fillId="15" borderId="8" xfId="0" applyNumberFormat="1" applyFont="1" applyFill="1" applyBorder="1" applyAlignment="1">
      <alignment horizontal="center" vertical="center"/>
    </xf>
    <xf numFmtId="2" fontId="2" fillId="14" borderId="6" xfId="0" applyNumberFormat="1" applyFont="1" applyFill="1" applyBorder="1" applyAlignment="1">
      <alignment horizontal="center" vertical="center"/>
    </xf>
    <xf numFmtId="2" fontId="0" fillId="14" borderId="6" xfId="0"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12" borderId="18" xfId="0" applyFont="1" applyFill="1" applyBorder="1" applyAlignment="1">
      <alignment horizontal="center" vertical="center" wrapText="1"/>
    </xf>
    <xf numFmtId="0" fontId="5" fillId="12" borderId="14"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8" fillId="0" borderId="18" xfId="0" applyFont="1" applyFill="1" applyBorder="1" applyAlignment="1">
      <alignment vertical="center" wrapText="1"/>
    </xf>
    <xf numFmtId="0" fontId="8" fillId="0" borderId="14" xfId="0" applyFont="1" applyFill="1" applyBorder="1" applyAlignment="1">
      <alignment vertical="center" wrapText="1"/>
    </xf>
    <xf numFmtId="0" fontId="5" fillId="6" borderId="16" xfId="0" applyFont="1" applyFill="1" applyBorder="1" applyAlignment="1">
      <alignment horizontal="center" vertical="center" wrapText="1"/>
    </xf>
    <xf numFmtId="0" fontId="3" fillId="12" borderId="18" xfId="0" applyFont="1" applyFill="1" applyBorder="1" applyAlignment="1">
      <alignment horizontal="center" textRotation="90" wrapText="1"/>
    </xf>
    <xf numFmtId="0" fontId="3" fillId="12" borderId="14" xfId="0" applyFont="1" applyFill="1" applyBorder="1" applyAlignment="1">
      <alignment horizontal="center" textRotation="90" wrapText="1"/>
    </xf>
    <xf numFmtId="0" fontId="7" fillId="2" borderId="17" xfId="0" applyFont="1" applyFill="1" applyBorder="1" applyAlignment="1">
      <alignment horizontal="center" textRotation="45" wrapText="1"/>
    </xf>
    <xf numFmtId="0" fontId="7" fillId="3" borderId="17" xfId="0" applyFont="1" applyFill="1" applyBorder="1" applyAlignment="1">
      <alignment horizontal="center" textRotation="45" wrapText="1"/>
    </xf>
    <xf numFmtId="0" fontId="4" fillId="12" borderId="18" xfId="0" applyFont="1" applyFill="1" applyBorder="1" applyAlignment="1">
      <alignment horizontal="center" textRotation="45" wrapText="1"/>
    </xf>
    <xf numFmtId="2" fontId="8" fillId="0" borderId="11" xfId="0" applyNumberFormat="1" applyFont="1" applyFill="1" applyBorder="1" applyAlignment="1">
      <alignment vertical="center" wrapText="1"/>
    </xf>
    <xf numFmtId="2" fontId="8" fillId="0" borderId="9" xfId="0" applyNumberFormat="1" applyFont="1" applyFill="1" applyBorder="1" applyAlignment="1">
      <alignment vertical="center" wrapText="1"/>
    </xf>
    <xf numFmtId="2" fontId="8" fillId="0" borderId="11" xfId="0" applyNumberFormat="1" applyFont="1" applyBorder="1" applyAlignment="1">
      <alignment vertical="center" wrapText="1"/>
    </xf>
    <xf numFmtId="2" fontId="8" fillId="0" borderId="9" xfId="0" applyNumberFormat="1" applyFont="1" applyBorder="1" applyAlignment="1">
      <alignment vertical="center" wrapText="1"/>
    </xf>
    <xf numFmtId="2" fontId="8" fillId="0" borderId="11" xfId="0" applyNumberFormat="1" applyFont="1" applyBorder="1"/>
    <xf numFmtId="2" fontId="8" fillId="0" borderId="9" xfId="0" applyNumberFormat="1" applyFont="1" applyBorder="1"/>
    <xf numFmtId="0" fontId="4" fillId="6" borderId="16" xfId="0" applyFont="1" applyFill="1" applyBorder="1" applyAlignment="1">
      <alignment horizontal="center" textRotation="45" wrapText="1"/>
    </xf>
    <xf numFmtId="0" fontId="4" fillId="8" borderId="0" xfId="0" applyNumberFormat="1" applyFont="1" applyFill="1" applyBorder="1" applyAlignment="1">
      <alignment horizontal="left"/>
    </xf>
    <xf numFmtId="0" fontId="0" fillId="0" borderId="2" xfId="0" applyNumberFormat="1" applyBorder="1" applyAlignment="1">
      <alignment horizontal="left" vertical="center"/>
    </xf>
    <xf numFmtId="0" fontId="4" fillId="8" borderId="0" xfId="0" applyNumberFormat="1" applyFont="1" applyFill="1" applyBorder="1" applyAlignment="1">
      <alignment horizontal="left" wrapText="1"/>
    </xf>
    <xf numFmtId="0" fontId="0" fillId="0" borderId="2" xfId="0" applyNumberFormat="1" applyBorder="1" applyAlignment="1">
      <alignment horizontal="left" vertical="center" wrapText="1"/>
    </xf>
    <xf numFmtId="0" fontId="7" fillId="2" borderId="4" xfId="0" applyFont="1" applyFill="1" applyBorder="1" applyAlignment="1">
      <alignment horizontal="center" textRotation="45" wrapText="1"/>
    </xf>
    <xf numFmtId="0" fontId="4" fillId="6" borderId="20" xfId="0" applyFont="1" applyFill="1" applyBorder="1" applyAlignment="1">
      <alignment horizontal="center" textRotation="45" wrapText="1"/>
    </xf>
    <xf numFmtId="0" fontId="0" fillId="0" borderId="2" xfId="0" applyFill="1" applyBorder="1" applyAlignment="1">
      <alignment vertical="top"/>
    </xf>
    <xf numFmtId="0" fontId="1" fillId="4" borderId="2" xfId="0" applyFont="1" applyFill="1" applyBorder="1" applyAlignment="1">
      <alignment vertical="top"/>
    </xf>
    <xf numFmtId="0" fontId="2" fillId="22" borderId="2" xfId="0" applyFont="1" applyFill="1" applyBorder="1" applyAlignment="1">
      <alignment horizontal="center" vertical="center" wrapText="1"/>
    </xf>
    <xf numFmtId="0" fontId="5" fillId="22" borderId="2" xfId="0" applyFont="1" applyFill="1" applyBorder="1" applyAlignment="1">
      <alignment horizontal="center" vertical="center" wrapText="1"/>
    </xf>
    <xf numFmtId="0" fontId="1" fillId="23" borderId="2" xfId="0" applyFont="1" applyFill="1" applyBorder="1" applyAlignment="1">
      <alignment horizontal="center" vertical="center" wrapText="1"/>
    </xf>
    <xf numFmtId="165" fontId="0" fillId="0" borderId="0" xfId="0" applyNumberFormat="1"/>
    <xf numFmtId="164" fontId="4" fillId="8" borderId="0" xfId="0" applyNumberFormat="1" applyFont="1" applyFill="1" applyBorder="1" applyAlignment="1">
      <alignment horizontal="left" wrapText="1"/>
    </xf>
    <xf numFmtId="164" fontId="0" fillId="0" borderId="2" xfId="0" applyNumberFormat="1" applyBorder="1" applyAlignment="1">
      <alignment horizontal="left" vertical="center" wrapText="1"/>
    </xf>
    <xf numFmtId="166" fontId="0" fillId="0" borderId="0" xfId="0" applyNumberFormat="1"/>
    <xf numFmtId="0" fontId="6" fillId="0" borderId="0" xfId="0" applyFont="1"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0" fontId="19" fillId="6" borderId="0" xfId="0" applyFont="1" applyFill="1" applyAlignment="1">
      <alignment vertical="center"/>
    </xf>
    <xf numFmtId="0" fontId="20" fillId="0" borderId="0" xfId="0" applyFont="1"/>
    <xf numFmtId="0" fontId="21" fillId="2" borderId="0" xfId="0" applyFont="1" applyFill="1" applyAlignment="1">
      <alignment vertical="center"/>
    </xf>
    <xf numFmtId="0" fontId="21" fillId="0" borderId="0" xfId="0" applyFont="1" applyAlignment="1">
      <alignment vertical="center"/>
    </xf>
    <xf numFmtId="0" fontId="21" fillId="3" borderId="0" xfId="0" applyFont="1" applyFill="1" applyAlignment="1">
      <alignment vertical="center"/>
    </xf>
    <xf numFmtId="0" fontId="19" fillId="12" borderId="0" xfId="0" applyFont="1" applyFill="1" applyAlignment="1">
      <alignment vertical="center"/>
    </xf>
    <xf numFmtId="0" fontId="19" fillId="2" borderId="0" xfId="0" applyFont="1" applyFill="1" applyAlignment="1">
      <alignment vertical="center"/>
    </xf>
    <xf numFmtId="14" fontId="0" fillId="0" borderId="2" xfId="0" applyNumberFormat="1" applyBorder="1"/>
    <xf numFmtId="20" fontId="3" fillId="8" borderId="24" xfId="0" applyNumberFormat="1" applyFont="1" applyFill="1" applyBorder="1" applyAlignment="1">
      <alignment horizontal="center" textRotation="90" wrapText="1"/>
    </xf>
    <xf numFmtId="2" fontId="3" fillId="8" borderId="23" xfId="0" applyNumberFormat="1" applyFont="1" applyFill="1" applyBorder="1" applyAlignment="1">
      <alignment horizontal="center" textRotation="90" wrapText="1"/>
    </xf>
    <xf numFmtId="167" fontId="3" fillId="8" borderId="23" xfId="0" applyNumberFormat="1" applyFont="1" applyFill="1" applyBorder="1" applyAlignment="1">
      <alignment horizontal="center" textRotation="90" wrapText="1"/>
    </xf>
    <xf numFmtId="0" fontId="2" fillId="22" borderId="23" xfId="0" applyFont="1" applyFill="1" applyBorder="1" applyAlignment="1">
      <alignment horizontal="center" textRotation="90" wrapText="1"/>
    </xf>
    <xf numFmtId="0" fontId="2" fillId="5" borderId="23" xfId="0" applyFont="1" applyFill="1" applyBorder="1" applyAlignment="1">
      <alignment horizontal="center" textRotation="90" wrapText="1"/>
    </xf>
    <xf numFmtId="0" fontId="1" fillId="23" borderId="23" xfId="0" applyFont="1" applyFill="1" applyBorder="1" applyAlignment="1">
      <alignment horizontal="center" textRotation="90" wrapText="1"/>
    </xf>
    <xf numFmtId="0" fontId="1" fillId="13" borderId="23" xfId="0" applyFont="1" applyFill="1" applyBorder="1" applyAlignment="1">
      <alignment horizontal="center" textRotation="90" wrapText="1"/>
    </xf>
    <xf numFmtId="0" fontId="3" fillId="9" borderId="23" xfId="0" applyFont="1" applyFill="1" applyBorder="1" applyAlignment="1">
      <alignment horizontal="center" textRotation="90" wrapText="1"/>
    </xf>
    <xf numFmtId="0" fontId="0" fillId="0" borderId="0" xfId="0" applyAlignment="1">
      <alignment horizontal="left"/>
    </xf>
    <xf numFmtId="164" fontId="0" fillId="0" borderId="0" xfId="0" applyNumberFormat="1" applyAlignment="1">
      <alignment horizontal="left"/>
    </xf>
    <xf numFmtId="164" fontId="0" fillId="0" borderId="0" xfId="0" applyNumberFormat="1" applyAlignment="1">
      <alignment horizontal="left" vertical="top"/>
    </xf>
    <xf numFmtId="0" fontId="0" fillId="0" borderId="33" xfId="0" applyBorder="1" applyAlignment="1">
      <alignment vertical="top"/>
    </xf>
    <xf numFmtId="0" fontId="0" fillId="0" borderId="0" xfId="0" applyAlignment="1">
      <alignment horizontal="left" vertical="top"/>
    </xf>
    <xf numFmtId="1" fontId="0" fillId="0" borderId="0" xfId="0" applyNumberFormat="1" applyAlignment="1">
      <alignment horizontal="left" vertical="top"/>
    </xf>
    <xf numFmtId="14" fontId="0" fillId="0" borderId="0" xfId="0" applyNumberFormat="1" applyAlignment="1">
      <alignment horizontal="left" vertical="top"/>
    </xf>
    <xf numFmtId="14" fontId="0" fillId="0" borderId="0" xfId="0" applyNumberFormat="1" applyAlignment="1">
      <alignment horizontal="left" wrapText="1"/>
    </xf>
    <xf numFmtId="0" fontId="0" fillId="0" borderId="0" xfId="0" pivotButton="1" applyAlignment="1">
      <alignment horizontal="left"/>
    </xf>
    <xf numFmtId="10" fontId="0" fillId="0" borderId="0" xfId="0" applyNumberFormat="1"/>
    <xf numFmtId="10" fontId="0" fillId="0" borderId="0" xfId="0" applyNumberFormat="1" applyAlignment="1">
      <alignment horizontal="left" vertical="top"/>
    </xf>
    <xf numFmtId="14" fontId="0" fillId="0" borderId="0" xfId="0" applyNumberFormat="1" applyAlignment="1">
      <alignment horizontal="left" vertical="top" wrapText="1"/>
    </xf>
    <xf numFmtId="20" fontId="0" fillId="0" borderId="0" xfId="0" applyNumberFormat="1" applyAlignment="1">
      <alignment horizontal="left" vertical="top" wrapText="1"/>
    </xf>
    <xf numFmtId="0" fontId="0" fillId="0" borderId="33" xfId="0" applyBorder="1" applyAlignment="1">
      <alignment vertical="top" wrapText="1"/>
    </xf>
    <xf numFmtId="0" fontId="6" fillId="10" borderId="2" xfId="0" applyFont="1" applyFill="1" applyBorder="1" applyAlignment="1">
      <alignment horizontal="center" vertical="center" wrapText="1"/>
    </xf>
    <xf numFmtId="0" fontId="0" fillId="11" borderId="2"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22" fillId="25" borderId="0" xfId="0" applyFont="1" applyFill="1" applyAlignment="1">
      <alignment vertical="center"/>
    </xf>
    <xf numFmtId="0" fontId="0" fillId="25" borderId="0" xfId="0" applyFill="1"/>
    <xf numFmtId="0" fontId="6" fillId="0" borderId="2" xfId="0" applyFont="1" applyFill="1" applyBorder="1" applyAlignment="1">
      <alignment horizontal="center" vertical="center" wrapText="1"/>
    </xf>
    <xf numFmtId="0" fontId="0" fillId="11" borderId="2" xfId="0" applyFill="1" applyBorder="1" applyAlignment="1">
      <alignment horizontal="center" vertical="center"/>
    </xf>
    <xf numFmtId="0" fontId="1" fillId="24" borderId="29" xfId="0" applyFont="1" applyFill="1" applyBorder="1" applyAlignment="1">
      <alignment horizontal="center" vertical="center"/>
    </xf>
    <xf numFmtId="0" fontId="1" fillId="24" borderId="0" xfId="0" applyFont="1" applyFill="1" applyAlignment="1">
      <alignment horizontal="center" vertical="center"/>
    </xf>
    <xf numFmtId="0" fontId="1" fillId="24" borderId="26" xfId="0" applyFont="1" applyFill="1" applyBorder="1" applyAlignment="1">
      <alignment horizontal="center"/>
    </xf>
    <xf numFmtId="0" fontId="1" fillId="24" borderId="3" xfId="0" applyFont="1" applyFill="1" applyBorder="1" applyAlignment="1">
      <alignment horizontal="center"/>
    </xf>
    <xf numFmtId="0" fontId="1" fillId="24" borderId="21" xfId="0" applyFont="1" applyFill="1" applyBorder="1" applyAlignment="1">
      <alignment horizontal="center"/>
    </xf>
    <xf numFmtId="0" fontId="1" fillId="24" borderId="29" xfId="0" applyFont="1" applyFill="1" applyBorder="1" applyAlignment="1">
      <alignment horizontal="center"/>
    </xf>
    <xf numFmtId="0" fontId="1" fillId="24" borderId="0" xfId="0" applyFont="1" applyFill="1" applyBorder="1" applyAlignment="1">
      <alignment horizontal="center"/>
    </xf>
    <xf numFmtId="0" fontId="1" fillId="24" borderId="22" xfId="0" applyFont="1" applyFill="1" applyBorder="1" applyAlignment="1">
      <alignment horizontal="center"/>
    </xf>
    <xf numFmtId="0" fontId="1" fillId="24" borderId="27" xfId="0" applyFont="1" applyFill="1" applyBorder="1" applyAlignment="1">
      <alignment horizontal="center"/>
    </xf>
    <xf numFmtId="0" fontId="1" fillId="24" borderId="25" xfId="0" applyFont="1" applyFill="1" applyBorder="1" applyAlignment="1">
      <alignment horizontal="center"/>
    </xf>
    <xf numFmtId="0" fontId="1" fillId="24" borderId="28" xfId="0" applyFont="1" applyFill="1" applyBorder="1" applyAlignment="1">
      <alignment horizontal="center"/>
    </xf>
    <xf numFmtId="0" fontId="1" fillId="24" borderId="26" xfId="0" applyFont="1" applyFill="1" applyBorder="1" applyAlignment="1">
      <alignment horizontal="center" vertical="center"/>
    </xf>
    <xf numFmtId="0" fontId="1" fillId="24" borderId="3" xfId="0" applyFont="1" applyFill="1" applyBorder="1" applyAlignment="1">
      <alignment horizontal="center" vertical="center"/>
    </xf>
    <xf numFmtId="0" fontId="1" fillId="24" borderId="21" xfId="0" applyFont="1" applyFill="1" applyBorder="1" applyAlignment="1">
      <alignment horizontal="center" vertical="center"/>
    </xf>
    <xf numFmtId="0" fontId="1" fillId="24" borderId="0" xfId="0" applyFont="1" applyFill="1" applyBorder="1" applyAlignment="1">
      <alignment horizontal="center" vertical="center"/>
    </xf>
    <xf numFmtId="0" fontId="1" fillId="24" borderId="22" xfId="0" applyFont="1" applyFill="1" applyBorder="1" applyAlignment="1">
      <alignment horizontal="center" vertical="center"/>
    </xf>
    <xf numFmtId="0" fontId="1" fillId="24" borderId="27" xfId="0" applyFont="1" applyFill="1" applyBorder="1" applyAlignment="1">
      <alignment horizontal="center" vertical="center"/>
    </xf>
    <xf numFmtId="0" fontId="1" fillId="24" borderId="25" xfId="0" applyFont="1" applyFill="1" applyBorder="1" applyAlignment="1">
      <alignment horizontal="center" vertical="center"/>
    </xf>
    <xf numFmtId="0" fontId="1" fillId="24" borderId="28" xfId="0" applyFont="1" applyFill="1" applyBorder="1" applyAlignment="1">
      <alignment horizontal="center" vertical="center"/>
    </xf>
    <xf numFmtId="0" fontId="1" fillId="4" borderId="30" xfId="0" applyFont="1" applyFill="1" applyBorder="1" applyAlignment="1">
      <alignment horizontal="center"/>
    </xf>
    <xf numFmtId="0" fontId="1" fillId="4" borderId="32" xfId="0" applyFont="1" applyFill="1" applyBorder="1" applyAlignment="1">
      <alignment horizontal="center"/>
    </xf>
    <xf numFmtId="0" fontId="1" fillId="4" borderId="31" xfId="0" applyFont="1" applyFill="1" applyBorder="1" applyAlignment="1">
      <alignment horizontal="center"/>
    </xf>
    <xf numFmtId="0" fontId="1" fillId="6" borderId="30" xfId="0" applyFont="1" applyFill="1" applyBorder="1" applyAlignment="1">
      <alignment horizontal="center"/>
    </xf>
    <xf numFmtId="0" fontId="1" fillId="6" borderId="31" xfId="0" applyFont="1" applyFill="1" applyBorder="1" applyAlignment="1">
      <alignment horizontal="center"/>
    </xf>
    <xf numFmtId="0" fontId="1" fillId="24" borderId="30" xfId="0" applyFont="1" applyFill="1" applyBorder="1" applyAlignment="1">
      <alignment horizontal="center"/>
    </xf>
    <xf numFmtId="0" fontId="1" fillId="24" borderId="31" xfId="0" applyFont="1" applyFill="1" applyBorder="1" applyAlignment="1">
      <alignment horizontal="center"/>
    </xf>
    <xf numFmtId="0" fontId="1" fillId="4" borderId="26"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4" fillId="4" borderId="0" xfId="0" applyFont="1" applyFill="1" applyAlignment="1">
      <alignment vertical="center" wrapText="1"/>
    </xf>
    <xf numFmtId="0" fontId="4" fillId="4" borderId="0" xfId="0" applyFont="1" applyFill="1" applyAlignment="1">
      <alignment horizontal="left" vertical="center" wrapText="1"/>
    </xf>
  </cellXfs>
  <cellStyles count="2">
    <cellStyle name="Normal" xfId="0" builtinId="0"/>
    <cellStyle name="Normal 2" xfId="1" xr:uid="{77B0EDF2-3A74-47D3-9EB4-487CB136602C}"/>
  </cellStyles>
  <dxfs count="104">
    <dxf>
      <numFmt numFmtId="19" formatCode="m/d/yyyy"/>
      <alignment horizontal="left" vertical="bottom" textRotation="0" indent="0" justifyLastLine="0" shrinkToFit="0" readingOrder="0"/>
    </dxf>
    <dxf>
      <border outline="0">
        <bottom style="thin">
          <color indexed="64"/>
        </bottom>
      </border>
    </dxf>
    <dxf>
      <alignment horizontal="left"/>
    </dxf>
    <dxf>
      <alignment horizontal="left"/>
    </dxf>
    <dxf>
      <alignment horizontal="left"/>
    </dxf>
    <dxf>
      <alignment horizontal="left"/>
    </dxf>
    <dxf>
      <numFmt numFmtId="14" formatCode="0.00%"/>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left" textRotation="0" wrapText="0" indent="0" justifyLastLine="0" shrinkToFit="0" readingOrder="0"/>
    </dxf>
    <dxf>
      <alignment horizontal="left" textRotation="0" wrapText="0" indent="0" justifyLastLine="0" shrinkToFit="0" readingOrder="0"/>
    </dxf>
    <dxf>
      <alignment horizontal="left" textRotation="0" wrapText="0" indent="0" justifyLastLine="0" shrinkToFit="0" readingOrder="0"/>
    </dxf>
    <dxf>
      <alignment horizontal="left" textRotation="0" wrapText="0" indent="0" justifyLastLine="0" shrinkToFit="0" readingOrder="0"/>
    </dxf>
    <dxf>
      <alignment horizontal="left" textRotation="0" wrapText="0" indent="0" justifyLastLine="0" shrinkToFit="0" readingOrder="0"/>
    </dxf>
    <dxf>
      <numFmt numFmtId="164" formatCode="m/d/yy;@"/>
      <alignment horizontal="left" vertical="bottom" textRotation="0" wrapText="0" indent="0" justifyLastLine="0" shrinkToFit="0" readingOrder="0"/>
      <border outline="0">
        <left style="thin">
          <color indexed="64"/>
        </left>
        <right/>
      </border>
    </dxf>
    <dxf>
      <alignment horizontal="general" vertical="top" textRotation="0" wrapText="0" indent="0" justifyLastLine="0" shrinkToFit="0" readingOrder="0"/>
    </dxf>
    <dxf>
      <font>
        <b/>
        <i val="0"/>
        <color theme="0"/>
      </font>
      <fill>
        <patternFill>
          <bgColor rgb="FF00B0F0"/>
        </patternFill>
      </fill>
    </dxf>
    <dxf>
      <font>
        <b/>
        <i val="0"/>
      </font>
      <fill>
        <patternFill>
          <bgColor theme="2" tint="-9.9948118533890809E-2"/>
        </patternFill>
      </fill>
    </dxf>
    <dxf>
      <font>
        <b/>
        <i val="0"/>
      </font>
      <fill>
        <patternFill>
          <bgColor rgb="FFFFFF00"/>
        </patternFill>
      </fill>
    </dxf>
    <dxf>
      <font>
        <b/>
        <i val="0"/>
      </font>
      <fill>
        <patternFill>
          <bgColor rgb="FFFFC000"/>
        </patternFill>
      </fill>
    </dxf>
    <dxf>
      <font>
        <b/>
        <i val="0"/>
      </font>
      <fill>
        <patternFill>
          <bgColor theme="7" tint="0.39994506668294322"/>
        </patternFill>
      </fill>
    </dxf>
    <dxf>
      <font>
        <b/>
        <i val="0"/>
        <color theme="0"/>
      </font>
      <fill>
        <patternFill>
          <bgColor theme="1"/>
        </patternFill>
      </fill>
    </dxf>
    <dxf>
      <font>
        <b/>
        <i val="0"/>
      </font>
      <fill>
        <patternFill>
          <bgColor theme="5" tint="0.79998168889431442"/>
        </patternFill>
      </fill>
    </dxf>
    <dxf>
      <font>
        <b/>
        <i val="0"/>
        <color theme="0"/>
      </font>
      <fill>
        <patternFill>
          <bgColor rgb="FFFF0000"/>
        </patternFill>
      </fill>
    </dxf>
    <dxf>
      <font>
        <b/>
        <i val="0"/>
      </font>
      <fill>
        <patternFill>
          <bgColor theme="9" tint="0.39994506668294322"/>
        </patternFill>
      </fill>
    </dxf>
    <dxf>
      <font>
        <b/>
        <i val="0"/>
        <color theme="0"/>
      </font>
      <fill>
        <patternFill>
          <bgColor rgb="FFFF0000"/>
        </patternFill>
      </fill>
    </dxf>
    <dxf>
      <font>
        <b/>
        <i val="0"/>
        <color theme="0"/>
      </font>
      <fill>
        <patternFill>
          <bgColor theme="1"/>
        </patternFill>
      </fill>
    </dxf>
    <dxf>
      <font>
        <b/>
        <i val="0"/>
      </font>
      <fill>
        <patternFill>
          <bgColor theme="8" tint="0.39994506668294322"/>
        </patternFill>
      </fill>
    </dxf>
    <dxf>
      <font>
        <b/>
        <i val="0"/>
        <color theme="0"/>
      </font>
      <fill>
        <patternFill>
          <bgColor theme="1"/>
        </patternFill>
      </fill>
    </dxf>
    <dxf>
      <font>
        <b/>
        <i val="0"/>
        <color theme="0"/>
      </font>
      <fill>
        <patternFill>
          <bgColor theme="9"/>
        </patternFill>
      </fill>
    </dxf>
    <dxf>
      <alignment horizontal="general" vertical="top" textRotation="0" wrapText="1" indent="0" justifyLastLine="0" shrinkToFit="0" readingOrder="0"/>
    </dxf>
    <dxf>
      <alignment vertical="top" textRotation="0" indent="0" justifyLastLine="0" shrinkToFit="0" readingOrder="0"/>
    </dxf>
    <dxf>
      <alignment vertical="top" textRotation="0" indent="0" justifyLastLine="0" shrinkToFit="0" readingOrder="0"/>
    </dxf>
    <dxf>
      <alignment horizontal="general" vertical="top" textRotation="0" wrapText="1"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numFmt numFmtId="19" formatCode="m/d/yyyy"/>
      <alignment horizontal="left" vertical="top" textRotation="0" wrapText="0" indent="0" justifyLastLine="0" shrinkToFit="0" readingOrder="0"/>
    </dxf>
    <dxf>
      <numFmt numFmtId="19" formatCode="m/d/yyyy"/>
      <alignment horizontal="left" vertical="top" textRotation="0" wrapText="0" indent="0" justifyLastLine="0" shrinkToFit="0" readingOrder="0"/>
    </dxf>
    <dxf>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19" formatCode="m/d/yyyy"/>
      <alignment horizontal="left" vertical="top" textRotation="0" wrapText="0" indent="0" justifyLastLine="0" shrinkToFit="0" readingOrder="0"/>
    </dxf>
    <dxf>
      <alignment horizontal="left" vertical="top" textRotation="0" wrapText="0" indent="0" justifyLastLine="0" shrinkToFit="0" readingOrder="0"/>
    </dxf>
    <dxf>
      <numFmt numFmtId="19" formatCode="m/d/yyyy"/>
      <alignment horizontal="left" vertical="top" textRotation="0" wrapText="0" indent="0" justifyLastLine="0" shrinkToFit="0" readingOrder="0"/>
    </dxf>
    <dxf>
      <alignment horizontal="left" vertical="top" textRotation="0" wrapText="0" indent="0" justifyLastLine="0" shrinkToFit="0" readingOrder="0"/>
    </dxf>
    <dxf>
      <alignment horizontal="general" vertical="top" textRotation="0" wrapText="0" indent="0" justifyLastLine="0" shrinkToFit="0" readingOrder="0"/>
    </dxf>
    <dxf>
      <alignment vertical="top" textRotation="0" indent="0" justifyLastLine="0" shrinkToFit="0" readingOrder="0"/>
    </dxf>
    <dxf>
      <alignment vertical="top" textRotation="0" indent="0" justifyLastLine="0" shrinkToFit="0" readingOrder="0"/>
    </dxf>
    <dxf>
      <font>
        <b/>
        <i val="0"/>
        <color theme="0"/>
      </font>
      <fill>
        <patternFill>
          <bgColor rgb="FFFF0000"/>
        </patternFill>
      </fill>
    </dxf>
    <dxf>
      <font>
        <b/>
        <i val="0"/>
      </font>
      <fill>
        <patternFill>
          <bgColor rgb="FFFFC000"/>
        </patternFill>
      </fill>
    </dxf>
    <dxf>
      <font>
        <b/>
        <i val="0"/>
        <color theme="0"/>
      </font>
      <fill>
        <patternFill>
          <bgColor theme="9" tint="-0.24994659260841701"/>
        </patternFill>
      </fill>
    </dxf>
    <dxf>
      <font>
        <b/>
        <i val="0"/>
        <color theme="0"/>
      </font>
      <fill>
        <patternFill>
          <bgColor rgb="FF00B0F0"/>
        </patternFill>
      </fill>
    </dxf>
    <dxf>
      <font>
        <b/>
        <i val="0"/>
      </font>
      <fill>
        <patternFill>
          <bgColor theme="2" tint="-9.9948118533890809E-2"/>
        </patternFill>
      </fill>
    </dxf>
    <dxf>
      <font>
        <b/>
        <i val="0"/>
      </font>
      <fill>
        <patternFill>
          <bgColor rgb="FFFFFF00"/>
        </patternFill>
      </fill>
    </dxf>
    <dxf>
      <font>
        <b/>
        <i val="0"/>
      </font>
      <fill>
        <patternFill>
          <bgColor rgb="FFFFC000"/>
        </patternFill>
      </fill>
    </dxf>
    <dxf>
      <font>
        <b/>
        <i val="0"/>
      </font>
      <fill>
        <patternFill>
          <bgColor theme="7" tint="0.39994506668294322"/>
        </patternFill>
      </fill>
    </dxf>
    <dxf>
      <font>
        <b/>
        <i val="0"/>
        <color theme="0"/>
      </font>
      <fill>
        <patternFill>
          <bgColor theme="1"/>
        </patternFill>
      </fill>
    </dxf>
    <dxf>
      <font>
        <b/>
        <i val="0"/>
      </font>
      <fill>
        <patternFill>
          <bgColor theme="5" tint="0.79998168889431442"/>
        </patternFill>
      </fill>
    </dxf>
    <dxf>
      <font>
        <b/>
        <i val="0"/>
        <color theme="0"/>
      </font>
      <fill>
        <patternFill>
          <bgColor rgb="FFFF0000"/>
        </patternFill>
      </fill>
    </dxf>
    <dxf>
      <font>
        <b/>
        <i val="0"/>
      </font>
      <fill>
        <patternFill>
          <bgColor theme="9" tint="0.39994506668294322"/>
        </patternFill>
      </fill>
    </dxf>
    <dxf>
      <font>
        <b/>
        <i val="0"/>
        <color theme="0"/>
      </font>
      <fill>
        <patternFill>
          <bgColor rgb="FFFF0000"/>
        </patternFill>
      </fill>
    </dxf>
    <dxf>
      <font>
        <b/>
        <i val="0"/>
        <color theme="0"/>
      </font>
      <fill>
        <patternFill>
          <bgColor theme="1"/>
        </patternFill>
      </fill>
    </dxf>
    <dxf>
      <font>
        <b/>
        <i val="0"/>
      </font>
      <fill>
        <patternFill>
          <bgColor theme="8" tint="0.39994506668294322"/>
        </patternFill>
      </fill>
    </dxf>
    <dxf>
      <font>
        <b/>
        <i val="0"/>
        <color theme="0"/>
      </font>
      <fill>
        <patternFill>
          <bgColor theme="1"/>
        </patternFill>
      </fill>
    </dxf>
    <dxf>
      <font>
        <b/>
        <i val="0"/>
        <color theme="0"/>
      </font>
      <fill>
        <patternFill>
          <bgColor theme="9"/>
        </patternFill>
      </fill>
    </dxf>
    <dxf>
      <alignment horizontal="general" vertical="top" textRotation="0" wrapText="1" indent="0" justifyLastLine="0" shrinkToFit="0" readingOrder="0"/>
    </dxf>
    <dxf>
      <alignment horizontal="general"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vertical="top" textRotation="0" wrapText="1" indent="0" justifyLastLine="0" shrinkToFit="0" readingOrder="0"/>
    </dxf>
    <dxf>
      <alignment horizontal="left" vertical="top" textRotation="0" wrapText="1" indent="0" justifyLastLine="0" shrinkToFit="0" readingOrder="0"/>
    </dxf>
    <dxf>
      <alignment vertical="top" textRotation="0" wrapText="1" indent="0" justifyLastLine="0" shrinkToFit="0" readingOrder="0"/>
      <border diagonalUp="0" diagonalDown="0">
        <left/>
        <right style="thin">
          <color indexed="64"/>
        </right>
        <top/>
        <bottom/>
        <vertical/>
        <horizontal/>
      </border>
    </dxf>
    <dxf>
      <alignment vertical="top" textRotation="0" wrapText="1" indent="0" justifyLastLine="0" shrinkToFit="0" readingOrder="0"/>
    </dxf>
    <dxf>
      <alignment vertical="top" textRotation="0" wrapText="1" indent="0" justifyLastLine="0" shrinkToFit="0" readingOrder="0"/>
    </dxf>
    <dxf>
      <font>
        <b/>
        <i val="0"/>
        <color theme="0"/>
      </font>
      <fill>
        <patternFill>
          <bgColor theme="1"/>
        </patternFill>
      </fill>
    </dxf>
    <dxf>
      <font>
        <b/>
        <i val="0"/>
        <color theme="0"/>
      </font>
      <fill>
        <patternFill>
          <bgColor rgb="FF00B0F0"/>
        </patternFill>
      </fill>
    </dxf>
    <dxf>
      <font>
        <b/>
        <i val="0"/>
      </font>
      <fill>
        <patternFill>
          <bgColor theme="4" tint="0.39994506668294322"/>
        </patternFill>
      </fill>
    </dxf>
    <dxf>
      <font>
        <b/>
        <i val="0"/>
        <color theme="0"/>
      </font>
      <fill>
        <patternFill>
          <bgColor rgb="FFC00000"/>
        </patternFill>
      </fill>
    </dxf>
    <dxf>
      <font>
        <b/>
        <i val="0"/>
      </font>
      <fill>
        <patternFill>
          <bgColor rgb="FFFFFF00"/>
        </patternFill>
      </fill>
    </dxf>
    <dxf>
      <font>
        <b/>
        <i val="0"/>
        <color theme="0"/>
      </font>
      <fill>
        <patternFill>
          <bgColor rgb="FFC00000"/>
        </patternFill>
      </fill>
    </dxf>
    <dxf>
      <font>
        <b/>
        <i val="0"/>
        <color theme="0"/>
      </font>
      <fill>
        <patternFill>
          <bgColor theme="1"/>
        </patternFill>
      </fill>
    </dxf>
    <dxf>
      <font>
        <b/>
        <i val="0"/>
        <color theme="0"/>
      </font>
      <fill>
        <patternFill>
          <bgColor theme="1"/>
        </patternFill>
      </fill>
    </dxf>
    <dxf>
      <font>
        <b/>
        <i val="0"/>
        <color theme="0"/>
      </font>
      <fill>
        <patternFill>
          <bgColor theme="9" tint="-0.24994659260841701"/>
        </patternFill>
      </fill>
    </dxf>
    <dxf>
      <font>
        <b/>
        <i val="0"/>
        <color theme="0"/>
      </font>
      <fill>
        <patternFill>
          <bgColor theme="1" tint="0.499984740745262"/>
        </patternFill>
      </fill>
    </dxf>
    <dxf>
      <border>
        <top style="thin">
          <color theme="1"/>
        </top>
        <bottom style="thin">
          <color theme="1"/>
        </bottom>
        <vertical/>
        <horizontal/>
      </border>
    </dxf>
    <dxf>
      <border>
        <top style="thin">
          <color theme="1"/>
        </top>
        <bottom style="thin">
          <color theme="1"/>
        </bottom>
        <vertical/>
        <horizontal/>
      </border>
    </dxf>
    <dxf>
      <border>
        <top style="thin">
          <color theme="1"/>
        </top>
        <bottom style="thin">
          <color theme="1"/>
        </bottom>
        <vertical/>
        <horizontal/>
      </border>
    </dxf>
    <dxf>
      <border>
        <top style="thin">
          <color theme="1"/>
        </top>
        <bottom style="thin">
          <color theme="1"/>
        </bottom>
        <vertical/>
        <horizontal/>
      </border>
    </dxf>
    <dxf>
      <fill>
        <patternFill>
          <bgColor theme="0" tint="-0.14996795556505021"/>
        </patternFill>
      </fill>
      <border>
        <top style="thin">
          <color theme="1"/>
        </top>
        <bottom style="thin">
          <color theme="1"/>
        </bottom>
        <vertical/>
        <horizontal/>
      </border>
    </dxf>
    <dxf>
      <fill>
        <patternFill>
          <bgColor theme="0" tint="-0.14996795556505021"/>
        </patternFill>
      </fill>
      <border>
        <top style="thin">
          <color theme="1"/>
        </top>
        <bottom style="thin">
          <color theme="1"/>
        </bottom>
        <vertical/>
        <horizontal/>
      </border>
    </dxf>
    <dxf>
      <fill>
        <patternFill>
          <bgColor theme="8"/>
        </patternFill>
      </fill>
    </dxf>
    <dxf>
      <border>
        <top style="thin">
          <color theme="1"/>
        </top>
        <bottom style="thin">
          <color theme="1"/>
        </bottom>
        <vertical/>
        <horizontal/>
      </border>
    </dxf>
    <dxf>
      <border>
        <top style="thin">
          <color theme="1"/>
        </top>
        <bottom style="thin">
          <color theme="1"/>
        </bottom>
        <vertical/>
        <horizontal/>
      </border>
    </dxf>
    <dxf>
      <border>
        <top style="thin">
          <color theme="1"/>
        </top>
        <bottom style="thin">
          <color theme="1"/>
        </bottom>
        <vertical/>
        <horizontal/>
      </border>
    </dxf>
    <dxf>
      <border>
        <top style="thin">
          <color theme="1"/>
        </top>
        <bottom style="thin">
          <color theme="1"/>
        </bottom>
        <vertical/>
        <horizontal/>
      </border>
    </dxf>
    <dxf>
      <fill>
        <patternFill>
          <bgColor theme="0" tint="-0.14996795556505021"/>
        </patternFill>
      </fill>
      <border>
        <top style="thin">
          <color theme="1"/>
        </top>
        <bottom style="thin">
          <color theme="1"/>
        </bottom>
        <vertical/>
        <horizontal/>
      </border>
    </dxf>
  </dxfs>
  <tableStyles count="0" defaultTableStyle="TableStyleMedium2" defaultPivotStyle="PivotStyleLight16"/>
  <colors>
    <mruColors>
      <color rgb="FFFFFF4F"/>
      <color rgb="FFFD4545"/>
      <color rgb="FFFF8F8F"/>
      <color rgb="FFAC75D5"/>
      <color rgb="FF934BC9"/>
      <color rgb="FFEBE600"/>
      <color rgb="FFD5B8EA"/>
      <color rgb="FFA7DBD8"/>
      <color rgb="FFE0E4CC"/>
      <color rgb="FF9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edBy="Author" refreshedDate="44278.765051620372" createdVersion="6" refreshedVersion="6" minRefreshableVersion="3" recordCount="239" xr:uid="{B017E281-3E5C-4BD3-946B-63CFFEE51F36}">
  <cacheSource type="worksheet">
    <worksheetSource name="Table8"/>
  </cacheSource>
  <cacheFields count="5">
    <cacheField name="Date" numFmtId="14">
      <sharedItems containsSemiMixedTypes="0" containsNonDate="0" containsDate="1" containsString="0" minDate="2021-01-01T00:00:00" maxDate="2022-01-01T00:00:00" count="153">
        <d v="2021-01-01T00:00:00"/>
        <d v="2021-01-06T00:00:00"/>
        <d v="2021-01-07T00:00:00"/>
        <d v="2021-01-13T00:00:00"/>
        <d v="2021-01-14T00:00:00"/>
        <d v="2021-01-18T00:00:00"/>
        <d v="2021-01-20T00:00:00"/>
        <d v="2021-01-28T00:00:00"/>
        <d v="2021-01-29T00:00:00"/>
        <d v="2021-02-01T00:00:00"/>
        <d v="2021-02-02T00:00:00"/>
        <d v="2021-02-04T00:00:00"/>
        <d v="2021-02-05T00:00:00"/>
        <d v="2021-02-07T00:00:00"/>
        <d v="2021-02-12T00:00:00"/>
        <d v="2021-02-14T00:00:00"/>
        <d v="2021-02-15T00:00:00"/>
        <d v="2021-02-16T00:00:00"/>
        <d v="2021-02-17T00:00:00"/>
        <d v="2021-02-26T00:00:00"/>
        <d v="2021-02-28T00:00:00"/>
        <d v="2021-03-01T00:00:00"/>
        <d v="2021-03-02T00:00:00"/>
        <d v="2021-03-05T00:00:00"/>
        <d v="2021-03-11T00:00:00"/>
        <d v="2021-03-14T00:00:00"/>
        <d v="2021-03-17T00:00:00"/>
        <d v="2021-03-20T00:00:00"/>
        <d v="2021-03-25T00:00:00"/>
        <d v="2021-03-26T00:00:00"/>
        <d v="2021-03-28T00:00:00"/>
        <d v="2021-03-29T00:00:00"/>
        <d v="2021-03-31T00:00:00"/>
        <d v="2021-04-01T00:00:00"/>
        <d v="2021-04-02T00:00:00"/>
        <d v="2021-04-03T00:00:00"/>
        <d v="2021-04-04T00:00:00"/>
        <d v="2021-04-05T00:00:00"/>
        <d v="2021-04-06T00:00:00"/>
        <d v="2021-04-08T00:00:00"/>
        <d v="2021-04-13T00:00:00"/>
        <d v="2021-04-15T00:00:00"/>
        <d v="2021-04-16T00:00:00"/>
        <d v="2021-04-19T00:00:00"/>
        <d v="2021-04-21T00:00:00"/>
        <d v="2021-04-22T00:00:00"/>
        <d v="2021-04-26T00:00:00"/>
        <d v="2021-04-30T00:00:00"/>
        <d v="2021-05-01T00:00:00"/>
        <d v="2021-05-02T00:00:00"/>
        <d v="2021-05-03T00:00:00"/>
        <d v="2021-05-04T00:00:00"/>
        <d v="2021-05-05T00:00:00"/>
        <d v="2021-05-06T00:00:00"/>
        <d v="2021-05-07T00:00:00"/>
        <d v="2021-05-08T00:00:00"/>
        <d v="2021-05-09T00:00:00"/>
        <d v="2021-05-10T00:00:00"/>
        <d v="2021-05-13T00:00:00"/>
        <d v="2021-05-15T00:00:00"/>
        <d v="2021-05-17T00:00:00"/>
        <d v="2021-05-19T00:00:00"/>
        <d v="2021-05-21T00:00:00"/>
        <d v="2021-05-22T00:00:00"/>
        <d v="2021-05-23T00:00:00"/>
        <d v="2021-05-24T00:00:00"/>
        <d v="2021-05-25T00:00:00"/>
        <d v="2021-05-30T00:00:00"/>
        <d v="2021-05-31T00:00:00"/>
        <d v="2021-06-01T00:00:00"/>
        <d v="2021-06-03T00:00:00"/>
        <d v="2021-06-05T00:00:00"/>
        <d v="2021-06-06T00:00:00"/>
        <d v="2021-06-07T00:00:00"/>
        <d v="2021-06-11T00:00:00"/>
        <d v="2021-06-13T00:00:00"/>
        <d v="2021-06-14T00:00:00"/>
        <d v="2021-06-19T00:00:00"/>
        <d v="2021-06-20T00:00:00"/>
        <d v="2021-06-21T00:00:00"/>
        <d v="2021-07-04T00:00:00"/>
        <d v="2021-07-05T00:00:00"/>
        <d v="2021-07-13T00:00:00"/>
        <d v="2021-07-14T00:00:00"/>
        <d v="2021-07-16T00:00:00"/>
        <d v="2021-07-18T00:00:00"/>
        <d v="2021-07-20T00:00:00"/>
        <d v="2021-07-23T00:00:00"/>
        <d v="2021-07-24T00:00:00"/>
        <d v="2021-07-25T00:00:00"/>
        <d v="2021-07-27T00:00:00"/>
        <d v="2021-08-01T00:00:00"/>
        <d v="2021-08-04T00:00:00"/>
        <d v="2021-08-07T00:00:00"/>
        <d v="2021-08-09T00:00:00"/>
        <d v="2021-08-10T00:00:00"/>
        <d v="2021-08-15T00:00:00"/>
        <d v="2021-08-16T00:00:00"/>
        <d v="2021-08-19T00:00:00"/>
        <d v="2021-08-20T00:00:00"/>
        <d v="2021-08-21T00:00:00"/>
        <d v="2021-08-26T00:00:00"/>
        <d v="2021-08-27T00:00:00"/>
        <d v="2021-09-06T00:00:00"/>
        <d v="2021-09-07T00:00:00"/>
        <d v="2021-09-09T00:00:00"/>
        <d v="2021-09-11T00:00:00"/>
        <d v="2021-09-12T00:00:00"/>
        <d v="2021-09-16T00:00:00"/>
        <d v="2021-09-17T00:00:00"/>
        <d v="2021-09-18T00:00:00"/>
        <d v="2021-09-21T00:00:00"/>
        <d v="2021-09-22T00:00:00"/>
        <d v="2021-09-26T00:00:00"/>
        <d v="2021-09-27T00:00:00"/>
        <d v="2021-09-28T00:00:00"/>
        <d v="2021-09-29T00:00:00"/>
        <d v="2021-10-04T00:00:00"/>
        <d v="2021-10-09T00:00:00"/>
        <d v="2021-10-11T00:00:00"/>
        <d v="2021-10-13T00:00:00"/>
        <d v="2021-10-15T00:00:00"/>
        <d v="2021-10-16T00:00:00"/>
        <d v="2021-10-18T00:00:00"/>
        <d v="2021-10-19T00:00:00"/>
        <d v="2021-10-29T00:00:00"/>
        <d v="2021-10-31T00:00:00"/>
        <d v="2021-11-01T00:00:00"/>
        <d v="2021-11-02T00:00:00"/>
        <d v="2021-11-04T00:00:00"/>
        <d v="2021-11-07T00:00:00"/>
        <d v="2021-11-10T00:00:00"/>
        <d v="2021-11-11T00:00:00"/>
        <d v="2021-11-25T00:00:00"/>
        <d v="2021-11-26T00:00:00"/>
        <d v="2021-11-28T00:00:00"/>
        <d v="2021-11-29T00:00:00"/>
        <d v="2021-12-01T00:00:00"/>
        <d v="2021-12-06T00:00:00"/>
        <d v="2021-12-07T00:00:00"/>
        <d v="2021-12-08T00:00:00"/>
        <d v="2021-12-12T00:00:00"/>
        <d v="2021-12-13T00:00:00"/>
        <d v="2021-12-15T00:00:00"/>
        <d v="2021-12-17T00:00:00"/>
        <d v="2021-12-21T00:00:00"/>
        <d v="2021-12-24T00:00:00"/>
        <d v="2021-12-25T00:00:00"/>
        <d v="2021-12-26T00:00:00"/>
        <d v="2021-12-31T00:00:00"/>
        <d v="2021-05-14T00:00:00"/>
        <d v="2021-06-02T00:00:00"/>
        <d v="2021-09-24T00:00:00"/>
      </sharedItems>
    </cacheField>
    <cacheField name="Title" numFmtId="0">
      <sharedItems count="222">
        <s v="New Year's Day"/>
        <s v="Epiphany"/>
        <s v="Orthodox Christmas Day"/>
        <s v="Stephen Foster Memorial Day"/>
        <s v="Orthodox New Year"/>
        <s v="Martin Luther King Jr. Day"/>
        <s v="Idaho Human Rights Day"/>
        <s v="Civil Rights Day"/>
        <s v="Inauguration Day"/>
        <s v="Tu Bishvat/Tu B'Shevat"/>
        <s v="Kansas Day"/>
        <s v="National Freedom Day"/>
        <s v="Groundhog Day"/>
        <s v="Rosa Parks Day"/>
        <s v="National Wear Red Day"/>
        <s v="Super Bowl"/>
        <s v="Lincoln's Birthday"/>
        <s v="Chinese New Year"/>
        <s v="Valentine's Day"/>
        <s v="Statehood Day"/>
        <s v="Presidents' Day"/>
        <s v="Daisy Gatson Bates Day"/>
        <s v="Susan B. Anthony's Birthday"/>
        <s v="Shrove Tuesday/Mardi Gras"/>
        <s v="Elizabeth Peratrovich Day"/>
        <s v="Ash Wednesday"/>
        <s v="Purim"/>
        <s v="Linus Pauling Day"/>
        <s v="St. David's Day"/>
        <s v="Casimir Pulaski Day"/>
        <s v="Texas Independence Day"/>
        <s v="Read Across America Day"/>
        <s v="Town Meeting Day"/>
        <s v="Employee Appreciation Day"/>
        <s v="Isra and Mi'raj"/>
        <s v="Daylight Saving Time starts"/>
        <s v="St. Patrick's Day"/>
        <s v="Evacuation Day"/>
        <s v="March Equinox"/>
        <s v="Maryland Day"/>
        <s v="Prince Jonah Kuhio Kalanianaole Day"/>
        <s v="Palm Sunday"/>
        <s v="Passover (first day)"/>
        <s v="Seward's Day"/>
        <s v="National Vietnam War Veterans Day"/>
        <s v="César Chávez Day"/>
        <s v="Maundy Thursday"/>
        <s v="Good Friday"/>
        <s v="Pascua Florida Day"/>
        <s v="Holy Saturday"/>
        <s v="Last Day of Passover"/>
        <s v="Easter Sunday"/>
        <s v="Easter Monday"/>
        <s v="National Tartan Day"/>
        <s v="National Library Workers' Day"/>
        <s v="Yom HaShoah"/>
        <s v="Ramadan Starts"/>
        <s v="Thomas Jefferson's Birthday"/>
        <s v="Yom Ha'atzmaut"/>
        <s v="Tax Day"/>
        <s v="Father Damien Day"/>
        <s v="Emancipation Day"/>
        <s v="Patriot's Day"/>
        <s v="Boston Marathon"/>
        <s v="San Jacinto Day"/>
        <s v="Administrative Professionals Day"/>
        <s v="Oklahoma Day"/>
        <s v="Take our Daughters and Sons to Work Day"/>
        <s v="Confederate Memorial Day"/>
        <s v="Confederate Heroes' Day"/>
        <s v="Georgia State Holiday"/>
        <s v="Lag BaOmer"/>
        <s v="Orthodox Good Friday"/>
        <s v="Arbor Day"/>
        <s v="Kentucky Oaks"/>
        <s v="Orthodox Holy Saturday"/>
        <s v="Kentucky Derby"/>
        <s v="Law Day"/>
        <s v="Loyalty Day"/>
        <s v="National Explosive Ordnance Disposal (EOD) Day"/>
        <s v="Lei Day"/>
        <s v="Orthodox Easter"/>
        <s v="Orthodox Easter Monday"/>
        <s v="Kent State Shootings Remembrance"/>
        <s v="Rhode Island Independence Day"/>
        <s v="Cinco de Mayo"/>
        <s v="National Nurses Day"/>
        <s v="National Day of Prayer"/>
        <s v="Truman Day observed"/>
        <s v="Military Spouse Appreciation Day"/>
        <s v="Lailat al-Qadr"/>
        <s v="Truman Day"/>
        <s v="Victory in Europe Day"/>
        <s v="Mother's Day"/>
        <s v="Ascension Day"/>
        <s v="Eid al-Fitr"/>
        <s v="Peace Officers Memorial Day"/>
        <s v="Armed Forces Day"/>
        <s v="Preakness Stakes"/>
        <s v="Shavuot"/>
        <s v="Emergency Medical Services for Children Day"/>
        <s v="National Defense Transportation Day"/>
        <s v="National Maritime Day"/>
        <s v="Harvey Milk Day"/>
        <s v="Pentecost"/>
        <s v="Whit Monday"/>
        <s v="National Missing Children's Day"/>
        <s v="Trinity Sunday"/>
        <s v="Memorial Day"/>
        <s v="Jefferson Davis' Birthday"/>
        <s v="Corpus Christi"/>
        <s v="Belmont Stakes"/>
        <s v="D-Day"/>
        <s v="Kamehameha Day"/>
        <s v="Bunker Hill Day"/>
        <s v="Army Birthday"/>
        <s v="Flag Day"/>
        <s v="Juneteenth"/>
        <s v="Father's Day"/>
        <s v="West Virginia Day"/>
        <s v="American Eagle Day"/>
        <s v="June Solstice"/>
        <s v="West Virginia Day observed"/>
        <s v="Independence Day"/>
        <s v="Independence Day observed"/>
        <s v="Nathan Bedford Forrest Day"/>
        <s v="Bastille Day"/>
        <s v="Rural Transit Day"/>
        <s v="Tisha B'Av"/>
        <s v="Eid al-Adha"/>
        <s v="Pioneer Day observed"/>
        <s v="Pioneer Day"/>
        <s v="Parents' Day"/>
        <s v="National Korean War Veterans Armistice Day"/>
        <s v="Colorado Day"/>
        <s v="Coast Guard Birthday"/>
        <s v="Purple Heart Day"/>
        <s v="Victory Day"/>
        <s v="Muharram"/>
        <s v="Assumption of Mary"/>
        <s v="Bennington Battle Day"/>
        <s v="National Aviation Day"/>
        <s v="Hawaii Statehood Day"/>
        <s v="Senior Citizens Day"/>
        <s v="Women's Equality Day"/>
        <s v="Lyndon Baines Johnson Day"/>
        <s v="Labor Day"/>
        <s v="Rosh Hashana"/>
        <s v="California Admission Day"/>
        <s v="Patriot Day"/>
        <s v="Carl Garner Federal Lands Cleanup Day"/>
        <s v="National Grandparents Day"/>
        <s v="Yom Kippur"/>
        <s v="Constitution Day and Citizenship Day"/>
        <s v="National POW/MIA Recognition Day"/>
        <s v="Air Force Birthday"/>
        <s v="National CleanUp Day"/>
        <s v="First Day of Sukkot"/>
        <s v="September Equinox"/>
        <s v="Gold Star Mother's Day"/>
        <s v="Last Day of Sukkot"/>
        <s v="Shmini Atzeret"/>
        <s v="Simchat Torah"/>
        <s v="Feast of St Francis of Assisi"/>
        <s v="Frances Xavier Cabrini"/>
        <s v="Child Health Day"/>
        <s v="Leif Erikson Day"/>
        <s v="Columbus Day"/>
        <s v="Fraternal Day"/>
        <s v="Yorktown Victory Day"/>
        <s v="Native American Day"/>
        <s v="Indigenous People's Day"/>
        <s v="American Indian Heritage Day"/>
        <s v="Navy Birthday"/>
        <s v="White Cane Safety Day"/>
        <s v="Boss's Day"/>
        <s v="Sweetest Day"/>
        <s v="Alaska Day"/>
        <s v="The Prophet's Birthday"/>
        <s v="Nevada Day"/>
        <s v="Halloween"/>
        <s v="All Saints' Day"/>
        <s v="Election Day"/>
        <s v="Diwali/Deepavali"/>
        <s v="Daylight Saving Time ends"/>
        <s v="New York City Marathon"/>
        <s v="Marine Corps Birthday"/>
        <s v="Veterans Day"/>
        <s v="Thanksgiving Day"/>
        <s v="State Holiday"/>
        <s v="Lincoln's Birthday/Lincoln's Day"/>
        <s v="Day After Thanksgiving"/>
        <s v="Family Day"/>
        <s v="Acadian Day"/>
        <s v="Black Friday"/>
        <s v="Native American Heritage Day"/>
        <s v="First Sunday of Advent"/>
        <s v="Chanukah/Hanukkah (first day)"/>
        <s v="Cyber Monday"/>
        <s v="Last Day of Chanukah"/>
        <s v="St Nicholas Day"/>
        <s v="Pearl Harbor Remembrance Day"/>
        <s v="Feast of the Immaculate Conception"/>
        <s v="Feast of Our Lady of Guadalupe"/>
        <s v="National Guard Birthday"/>
        <s v="Bill of Rights Day"/>
        <s v="Pan American Aviation Day"/>
        <s v="Wright Brothers Day"/>
        <s v="December Solstice"/>
        <s v="Day off for Christmas Day"/>
        <s v="Christmas Eve"/>
        <s v="Christmas Day"/>
        <s v="Kwanzaa (first day)"/>
        <s v="Day After Christmas Day"/>
        <s v="Day off for New Year's Day"/>
        <s v="New Year's Eve"/>
        <s v="First Day of Black History Month"/>
        <s v="First Day of Women's History Month"/>
        <s v="Michigan Indian Day"/>
        <s v="American Indian Day"/>
        <s v="Discoverers’ Day"/>
        <s v="Indigenous People's Day (Tentative Date)"/>
      </sharedItems>
    </cacheField>
    <cacheField name="Type" numFmtId="0">
      <sharedItems/>
    </cacheField>
    <cacheField name="Observed Locations" numFmtId="0">
      <sharedItems containsBlank="1"/>
    </cacheField>
    <cacheField name="Company Holiday" numFmtId="0">
      <sharedItems count="2">
        <b v="1"/>
        <b v="0"/>
      </sharedItems>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EC782FC-750A-4E94-B36C-A14D8AA5D0E4}" name="PivotTable1" cacheId="0" applyNumberFormats="0" applyBorderFormats="0" applyFontFormats="0" applyPatternFormats="0" applyAlignmentFormats="0" applyWidthHeightFormats="1" dataCaption="Values" updatedVersion="6" minRefreshableVersion="3" showDrill="0" rowGrandTotals="0" colGrandTotals="0" itemPrintTitles="1" createdVersion="6" indent="0" compact="0" compactData="0" multipleFieldFilters="0">
  <location ref="G3:H9" firstHeaderRow="1" firstDataRow="1" firstDataCol="2" rowPageCount="1" colPageCount="1"/>
  <pivotFields count="5">
    <pivotField axis="axisRow" compact="0" numFmtId="14" outline="0" showAll="0" defaultSubtotal="0">
      <items count="15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150"/>
        <item x="59"/>
        <item x="60"/>
        <item x="61"/>
        <item x="62"/>
        <item x="63"/>
        <item x="64"/>
        <item x="65"/>
        <item x="66"/>
        <item x="67"/>
        <item x="68"/>
        <item x="69"/>
        <item x="151"/>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5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s>
    </pivotField>
    <pivotField axis="axisRow" compact="0" outline="0" showAll="0" defaultSubtotal="0">
      <items count="222">
        <item x="193"/>
        <item x="65"/>
        <item x="155"/>
        <item x="177"/>
        <item x="181"/>
        <item x="120"/>
        <item x="219"/>
        <item x="172"/>
        <item x="73"/>
        <item x="97"/>
        <item x="115"/>
        <item x="94"/>
        <item x="25"/>
        <item x="139"/>
        <item x="126"/>
        <item x="111"/>
        <item x="140"/>
        <item x="205"/>
        <item x="194"/>
        <item x="175"/>
        <item x="63"/>
        <item x="114"/>
        <item x="148"/>
        <item x="150"/>
        <item x="29"/>
        <item x="45"/>
        <item x="197"/>
        <item x="165"/>
        <item x="17"/>
        <item x="211"/>
        <item x="210"/>
        <item x="85"/>
        <item x="7"/>
        <item x="135"/>
        <item x="134"/>
        <item x="167"/>
        <item x="69"/>
        <item x="68"/>
        <item x="153"/>
        <item x="110"/>
        <item x="198"/>
        <item x="21"/>
        <item x="213"/>
        <item x="191"/>
        <item x="209"/>
        <item x="214"/>
        <item x="184"/>
        <item x="35"/>
        <item x="112"/>
        <item x="208"/>
        <item x="220"/>
        <item x="183"/>
        <item x="52"/>
        <item x="51"/>
        <item x="129"/>
        <item x="95"/>
        <item x="182"/>
        <item x="24"/>
        <item x="61"/>
        <item x="100"/>
        <item x="33"/>
        <item x="1"/>
        <item x="37"/>
        <item x="192"/>
        <item x="60"/>
        <item x="118"/>
        <item x="203"/>
        <item x="163"/>
        <item x="202"/>
        <item x="216"/>
        <item x="157"/>
        <item x="217"/>
        <item x="196"/>
        <item x="116"/>
        <item x="164"/>
        <item x="168"/>
        <item x="70"/>
        <item x="159"/>
        <item x="47"/>
        <item x="12"/>
        <item x="180"/>
        <item x="103"/>
        <item x="142"/>
        <item x="49"/>
        <item x="6"/>
        <item x="8"/>
        <item x="123"/>
        <item x="124"/>
        <item x="171"/>
        <item x="221"/>
        <item x="34"/>
        <item x="109"/>
        <item x="121"/>
        <item x="117"/>
        <item x="113"/>
        <item x="10"/>
        <item x="83"/>
        <item x="76"/>
        <item x="74"/>
        <item x="212"/>
        <item x="146"/>
        <item x="71"/>
        <item x="90"/>
        <item x="199"/>
        <item x="50"/>
        <item x="160"/>
        <item x="77"/>
        <item x="80"/>
        <item x="166"/>
        <item x="16"/>
        <item x="190"/>
        <item x="27"/>
        <item x="78"/>
        <item x="145"/>
        <item x="38"/>
        <item x="186"/>
        <item x="5"/>
        <item x="39"/>
        <item x="46"/>
        <item x="108"/>
        <item x="218"/>
        <item x="89"/>
        <item x="93"/>
        <item x="138"/>
        <item x="125"/>
        <item x="141"/>
        <item x="156"/>
        <item x="87"/>
        <item x="101"/>
        <item x="79"/>
        <item x="11"/>
        <item x="151"/>
        <item x="204"/>
        <item x="133"/>
        <item x="54"/>
        <item x="102"/>
        <item x="106"/>
        <item x="86"/>
        <item x="154"/>
        <item x="53"/>
        <item x="44"/>
        <item x="14"/>
        <item x="170"/>
        <item x="195"/>
        <item x="173"/>
        <item x="179"/>
        <item x="0"/>
        <item x="215"/>
        <item x="185"/>
        <item x="66"/>
        <item x="2"/>
        <item x="81"/>
        <item x="82"/>
        <item x="72"/>
        <item x="75"/>
        <item x="4"/>
        <item x="41"/>
        <item x="206"/>
        <item x="132"/>
        <item x="48"/>
        <item x="42"/>
        <item x="149"/>
        <item x="62"/>
        <item x="96"/>
        <item x="201"/>
        <item x="104"/>
        <item x="131"/>
        <item x="130"/>
        <item x="98"/>
        <item x="20"/>
        <item x="40"/>
        <item x="26"/>
        <item x="136"/>
        <item x="56"/>
        <item x="31"/>
        <item x="84"/>
        <item x="13"/>
        <item x="147"/>
        <item x="127"/>
        <item x="64"/>
        <item x="143"/>
        <item x="158"/>
        <item x="43"/>
        <item x="99"/>
        <item x="161"/>
        <item x="23"/>
        <item x="162"/>
        <item x="200"/>
        <item x="28"/>
        <item x="36"/>
        <item x="189"/>
        <item x="19"/>
        <item x="3"/>
        <item x="15"/>
        <item x="22"/>
        <item x="176"/>
        <item x="67"/>
        <item x="59"/>
        <item x="30"/>
        <item x="188"/>
        <item x="178"/>
        <item x="57"/>
        <item x="128"/>
        <item x="32"/>
        <item x="107"/>
        <item x="91"/>
        <item x="88"/>
        <item x="9"/>
        <item x="18"/>
        <item x="187"/>
        <item x="137"/>
        <item x="92"/>
        <item x="119"/>
        <item x="122"/>
        <item x="105"/>
        <item x="174"/>
        <item x="144"/>
        <item x="207"/>
        <item x="58"/>
        <item x="55"/>
        <item x="152"/>
        <item x="169"/>
      </items>
    </pivotField>
    <pivotField compact="0" outline="0" showAll="0" defaultSubtotal="0"/>
    <pivotField compact="0" outline="0" showAll="0" defaultSubtotal="0"/>
    <pivotField axis="axisPage" compact="0" outline="0" multipleItemSelectionAllowed="1" showAll="0" defaultSubtotal="0">
      <items count="2">
        <item h="1" x="1"/>
        <item x="0"/>
      </items>
    </pivotField>
  </pivotFields>
  <rowFields count="2">
    <field x="0"/>
    <field x="1"/>
  </rowFields>
  <rowItems count="6">
    <i>
      <x/>
      <x v="146"/>
    </i>
    <i>
      <x v="69"/>
      <x v="119"/>
    </i>
    <i>
      <x v="83"/>
      <x v="87"/>
    </i>
    <i>
      <x v="105"/>
      <x v="100"/>
    </i>
    <i>
      <x v="136"/>
      <x v="199"/>
    </i>
    <i>
      <x v="149"/>
      <x v="30"/>
    </i>
  </rowItems>
  <colItems count="1">
    <i/>
  </colItems>
  <pageFields count="1">
    <pageField fld="4" hier="-1"/>
  </pageFields>
  <formats count="4">
    <format dxfId="5">
      <pivotArea field="4" type="button" dataOnly="0" labelOnly="1" outline="0" axis="axisPage" fieldPosition="0"/>
    </format>
    <format dxfId="4">
      <pivotArea field="0" type="button" dataOnly="0" labelOnly="1" outline="0" axis="axisRow" fieldPosition="0"/>
    </format>
    <format dxfId="3">
      <pivotArea dataOnly="0" labelOnly="1" outline="0" fieldPosition="0">
        <references count="1">
          <reference field="0" count="6">
            <x v="0"/>
            <x v="69"/>
            <x v="83"/>
            <x v="105"/>
            <x v="136"/>
            <x v="149"/>
          </reference>
        </references>
      </pivotArea>
    </format>
    <format dxfId="2">
      <pivotArea dataOnly="0" labelOnly="1" grandRow="1" outline="0" fieldPosition="0"/>
    </format>
  </formats>
  <pivotTableStyleInfo name="PivotStyleMedium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2CBADDF-4024-4AE0-8D6A-B506941B872D}" name="Table3" displayName="Table3" ref="A1:J11" insertRowShift="1" totalsRowShown="0" headerRowDxfId="81" dataDxfId="80">
  <autoFilter ref="A1:J11" xr:uid="{DF93909A-07AF-4998-82D5-E71D6E0FAD86}"/>
  <tableColumns count="10">
    <tableColumn id="1" xr3:uid="{892B4C66-AF66-4AA1-91BE-E6F6025A5478}" name="Status" dataDxfId="79"/>
    <tableColumn id="2" xr3:uid="{A3A7B2AA-7A58-473D-9EB7-E54634D0844C}" name="Date" dataDxfId="78"/>
    <tableColumn id="3" xr3:uid="{41822DD8-2136-4D47-9FA7-18EB0C426045}" name="Day of Week" dataDxfId="77">
      <calculatedColumnFormula>TEXT(B2,"DDDD")</calculatedColumnFormula>
    </tableColumn>
    <tableColumn id="4" xr3:uid="{5E82D72E-AA1F-46BC-A22B-C1A13B511047}" name="Start Time" dataDxfId="76"/>
    <tableColumn id="5" xr3:uid="{346F62FB-35D2-4150-A821-E7FD8AF5C3A6}" name="End Time" dataDxfId="75"/>
    <tableColumn id="6" xr3:uid="{6DA5ECF9-7DE1-48CF-AB67-72DC13B5442E}" name="Organizer" dataDxfId="74"/>
    <tableColumn id="7" xr3:uid="{FDD0382A-4C97-4C9E-90E2-BB3D7FB61182}" name="Project" dataDxfId="73"/>
    <tableColumn id="8" xr3:uid="{6E442D8B-12CD-495A-814B-A83CF102866D}" name="Charge Code" dataDxfId="72">
      <calculatedColumnFormula>IFERROR(INDEX('Workbook Reference Fields'!$B$2:$B$1000,MATCH(G2,'Workbook Reference Fields'!$A$2:$A$1000,0)),"")</calculatedColumnFormula>
    </tableColumn>
    <tableColumn id="9" xr3:uid="{49C5EDF6-1B53-4F6C-93A9-2BB5E625B63F}" name="Description" dataDxfId="71"/>
    <tableColumn id="10" xr3:uid="{03D24158-2C14-4F47-809E-7CD753EDD335}" name="Notes" dataDxfId="70"/>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B866DE1-AEF9-41F3-B494-73EED4286E0C}" name="Table4" displayName="Table4" ref="A1:R17" insertRowShift="1" totalsRowShown="0" headerRowDxfId="52" dataDxfId="51">
  <autoFilter ref="A1:R17" xr:uid="{599F9D97-0A26-4156-8628-58C369ADFD36}"/>
  <tableColumns count="18">
    <tableColumn id="1" xr3:uid="{33AA9A05-6196-4DC2-9E0B-E0E0D16425D0}" name="Status" dataDxfId="50"/>
    <tableColumn id="2" xr3:uid="{3317CAFD-03CC-4FFE-8942-484299B8BEC9}" name="Date Added" dataDxfId="49"/>
    <tableColumn id="17" xr3:uid="{56D42ABA-5943-4731-877F-7A3BA7D36E83}" name="Date Added (DoW)" dataDxfId="48">
      <calculatedColumnFormula>TEXT(B2,"DDDD")</calculatedColumnFormula>
    </tableColumn>
    <tableColumn id="3" xr3:uid="{3C391870-374E-4DE3-8C54-41B82A145D20}" name="Due Date" dataDxfId="47"/>
    <tableColumn id="18" xr3:uid="{07C15AD9-5FF6-44B2-89AD-B940201B0C28}" name="Due Date (DoW)" dataDxfId="46">
      <calculatedColumnFormula>TEXT(D2,"DDDD")</calculatedColumnFormula>
    </tableColumn>
    <tableColumn id="13" xr3:uid="{732FA88B-5C6E-4359-8244-9D4DFF7F3B97}" name="Days Before Due (Including Weekends and Holidays)" dataDxfId="45">
      <calculatedColumnFormula>IF(D2="","",SUM(D2-'Workbook Reference Fields'!$S$2))</calculatedColumnFormula>
    </tableColumn>
    <tableColumn id="14" xr3:uid="{C834A7A0-0516-422E-8CDB-135AF3856C26}" name="Days Before Due (Excluding Weekends and Holidays)" dataDxfId="44">
      <calculatedColumnFormula>NETWORKDAYS('Workbook Reference Fields'!$S$2,D2,Holidays!G4:G20)</calculatedColumnFormula>
    </tableColumn>
    <tableColumn id="4" xr3:uid="{97C83BE8-0CD8-46C8-B338-29B7306F6045}" name="Date Completed" dataDxfId="43"/>
    <tableColumn id="15" xr3:uid="{4F360117-11A6-4028-8B50-8368E7BD3F7C}" name="Time to Complete (Including Weekends and Holidays)" dataDxfId="42"/>
    <tableColumn id="16" xr3:uid="{DD4650D6-F738-4501-9ED0-21B1514A6476}" name="Time to Complete (Excluding Weekends and Holidays)" dataDxfId="41"/>
    <tableColumn id="5" xr3:uid="{B2AD8CD6-3FCC-4B34-AB6D-EBD5F793264D}" name="Priority" dataDxfId="40"/>
    <tableColumn id="6" xr3:uid="{33FD0E13-377E-4462-B474-C9D1FB20B03A}" name="Project" dataDxfId="39"/>
    <tableColumn id="7" xr3:uid="{1B771295-BDFB-4479-B568-6F8A077E7D39}" name="Charge Code" dataDxfId="38">
      <calculatedColumnFormula>IF(L2="","",INDEX('Workbook Reference Fields'!$B$2:$B$100,MATCH(L2,'Workbook Reference Fields'!$A$2:$A$100,0)))</calculatedColumnFormula>
    </tableColumn>
    <tableColumn id="8" xr3:uid="{848A81D5-4A49-4C1F-9AE4-0EB0643A8A68}" name="Category" dataDxfId="37"/>
    <tableColumn id="9" xr3:uid="{669986FD-5721-46F2-B1C9-93644A841486}" name="Description" dataDxfId="36"/>
    <tableColumn id="10" xr3:uid="{6EA52AB6-D0B6-4536-BE1C-BB9BDEB3954E}" name="Template" dataDxfId="35"/>
    <tableColumn id="11" xr3:uid="{F9BC244F-98EB-4281-8ABF-96CD3BC82BA2}" name="Task for Goal" dataDxfId="34"/>
    <tableColumn id="12" xr3:uid="{D4233172-002F-445B-ABB8-51B990CCC33C}" name="Goal" dataDxfId="33"/>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731025D-5C3B-4B61-8813-0E944DF8A5B8}" name="Table6" displayName="Table6" ref="A1:J33" totalsRowShown="0">
  <autoFilter ref="A1:J33" xr:uid="{4F7C5150-3754-421C-B68D-9FEFA3471702}"/>
  <tableColumns count="10">
    <tableColumn id="1" xr3:uid="{A211DB8D-D92D-479B-9320-1BC9791D91A3}" name="Status" dataDxfId="18"/>
    <tableColumn id="2" xr3:uid="{DFA8020C-4C71-4C33-889A-3A024FEC33B3}" name="Date Added" dataDxfId="17"/>
    <tableColumn id="3" xr3:uid="{6D4DB5A0-8A79-45FB-9C55-4EE02280BD9B}" name="Day of Week" dataDxfId="16"/>
    <tableColumn id="4" xr3:uid="{C50832CE-2C7A-453E-83D2-4F7AF24B6201}" name="When to Perform" dataDxfId="15"/>
    <tableColumn id="5" xr3:uid="{1650F1DF-8073-429C-8D3F-5F3F338F3DDF}" name="Project" dataDxfId="14"/>
    <tableColumn id="6" xr3:uid="{CFC0D85F-12DE-4E10-A961-19CC02F5144C}" name="Charge Code" dataDxfId="13"/>
    <tableColumn id="7" xr3:uid="{DB973903-FDA8-451F-9205-AF27CA3B2DA9}" name="Category" dataDxfId="12"/>
    <tableColumn id="8" xr3:uid="{F00F1DFD-4121-447E-9C51-8372E576609E}" name="Description" dataDxfId="11"/>
    <tableColumn id="9" xr3:uid="{652D7EC8-6098-4FFB-88FE-E28BE274D33D}" name="Additional Details or Status Updates"/>
    <tableColumn id="10" xr3:uid="{AF741A07-3650-41C9-A365-E17F6F650F58}" name="Is this a Template?"/>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451E6E7-5921-4E52-A487-CE48C97706BA}" name="Table7" displayName="Table7" ref="A1:E5" totalsRowShown="0">
  <autoFilter ref="A1:E5" xr:uid="{B6FFFA55-D015-43E0-818E-BAF34182C9C0}"/>
  <tableColumns count="5">
    <tableColumn id="1" xr3:uid="{5CEA4157-8EE7-4B06-AF22-449E8E68140E}" name="Goal name" dataDxfId="10"/>
    <tableColumn id="2" xr3:uid="{BA8265AE-CF7B-4639-AAA8-739E6E42AC4B}" name="Goal description" dataDxfId="9"/>
    <tableColumn id="3" xr3:uid="{BE8F74E3-54F4-493E-872E-1089D8576C6A}" name="Tasks to achieve goal" dataDxfId="8">
      <calculatedColumnFormula>COUNTIFS('Tasks &gt; All'!$R:$R,A2)</calculatedColumnFormula>
    </tableColumn>
    <tableColumn id="4" xr3:uid="{DBD86500-0074-4465-B742-55D47937687A}" name="Tasks completed" dataDxfId="7">
      <calculatedColumnFormula>COUNTIFS('Tasks &gt; All'!$R:$R,A2,'Tasks &gt; All'!$A:$A,"Completed")</calculatedColumnFormula>
    </tableColumn>
    <tableColumn id="5" xr3:uid="{EDD0ECE7-954C-498E-9754-C2FDC70FAE5C}" name="Goal status" dataDxfId="6">
      <calculatedColumnFormula>IF(D2&gt;0,SUM(D2/C2),"")</calculatedColumnFormula>
    </tableColumn>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31726B-AEBF-4FB2-A270-82BA9DC8F1A7}" name="Table8" displayName="Table8" ref="A1:E240" totalsRowShown="0" tableBorderDxfId="1">
  <autoFilter ref="A1:E240" xr:uid="{A6DF9E26-7B52-4A26-8B82-48287AFC812D}"/>
  <tableColumns count="5">
    <tableColumn id="1" xr3:uid="{78DAD9D4-0482-4BE5-A133-6052265809C8}" name="Date" dataDxfId="0"/>
    <tableColumn id="2" xr3:uid="{9CD85561-8DC9-40B5-869C-6F884F5A189E}" name="Title"/>
    <tableColumn id="3" xr3:uid="{9E768D7C-99E8-42B9-9E1B-26BAC8DCB3BE}" name="Type"/>
    <tableColumn id="4" xr3:uid="{7B05AFD9-0D05-43AA-9161-84A63FFA04BB}" name="Observed Locations"/>
    <tableColumn id="5" xr3:uid="{47824AFF-6BB4-4B96-9FEB-6245A00936EA}" name="Company Holiday"/>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tabColor theme="8" tint="0.39997558519241921"/>
  </sheetPr>
  <dimension ref="A1:AR369"/>
  <sheetViews>
    <sheetView showGridLines="0" tabSelected="1" zoomScale="70" zoomScaleNormal="70" workbookViewId="0">
      <pane ySplit="4" topLeftCell="A5" activePane="bottomLeft" state="frozen"/>
      <selection activeCell="H1" sqref="H1"/>
      <selection pane="bottomLeft" sqref="A1:J3"/>
    </sheetView>
  </sheetViews>
  <sheetFormatPr defaultRowHeight="15" outlineLevelRow="1" outlineLevelCol="1" x14ac:dyDescent="0.25"/>
  <cols>
    <col min="1" max="1" width="13" customWidth="1"/>
    <col min="2" max="2" width="39.5703125" style="2" bestFit="1" customWidth="1"/>
    <col min="3" max="3" width="18.140625" customWidth="1" outlineLevel="1"/>
    <col min="4" max="4" width="30" customWidth="1" outlineLevel="1"/>
    <col min="5" max="6" width="10.140625" style="108" customWidth="1"/>
    <col min="7" max="8" width="10.140625" customWidth="1"/>
    <col min="9" max="9" width="10.140625" style="111" customWidth="1"/>
    <col min="10" max="10" width="10.140625" customWidth="1"/>
    <col min="11" max="11" width="10.140625" customWidth="1" outlineLevel="1"/>
    <col min="12" max="12" width="10.85546875" customWidth="1" outlineLevel="1"/>
    <col min="13" max="18" width="10.140625" customWidth="1" outlineLevel="1"/>
    <col min="19" max="28" width="10.140625" customWidth="1"/>
    <col min="29" max="30" width="10.140625" customWidth="1" outlineLevel="1"/>
    <col min="31" max="32" width="10.140625" customWidth="1"/>
    <col min="33" max="37" width="10.140625" customWidth="1" outlineLevel="1"/>
    <col min="38" max="38" width="10.85546875" customWidth="1" outlineLevel="1"/>
    <col min="39" max="44" width="10.140625" customWidth="1" outlineLevel="1"/>
  </cols>
  <sheetData>
    <row r="1" spans="1:44" ht="15.75" outlineLevel="1" thickBot="1" x14ac:dyDescent="0.3">
      <c r="A1" s="155"/>
      <c r="B1" s="156"/>
      <c r="C1" s="156"/>
      <c r="D1" s="156"/>
      <c r="E1" s="156"/>
      <c r="F1" s="156"/>
      <c r="G1" s="156"/>
      <c r="H1" s="156"/>
      <c r="I1" s="156"/>
      <c r="J1" s="157"/>
      <c r="K1" s="164" t="s">
        <v>418</v>
      </c>
      <c r="L1" s="165"/>
      <c r="M1" s="165"/>
      <c r="N1" s="165"/>
      <c r="O1" s="165"/>
      <c r="P1" s="165"/>
      <c r="Q1" s="165"/>
      <c r="R1" s="166"/>
      <c r="S1" s="164" t="s">
        <v>417</v>
      </c>
      <c r="T1" s="165"/>
      <c r="U1" s="165"/>
      <c r="V1" s="166"/>
      <c r="W1" s="172" t="s">
        <v>415</v>
      </c>
      <c r="X1" s="173"/>
      <c r="Y1" s="173"/>
      <c r="Z1" s="173"/>
      <c r="AA1" s="173"/>
      <c r="AB1" s="173"/>
      <c r="AC1" s="173"/>
      <c r="AD1" s="173"/>
      <c r="AE1" s="173"/>
      <c r="AF1" s="174"/>
      <c r="AG1" s="153" t="s">
        <v>419</v>
      </c>
      <c r="AH1" s="154"/>
      <c r="AI1" s="154"/>
      <c r="AJ1" s="154"/>
      <c r="AK1" s="154"/>
      <c r="AL1" s="154"/>
      <c r="AM1" s="154"/>
      <c r="AN1" s="154"/>
      <c r="AO1" s="154"/>
      <c r="AP1" s="154"/>
      <c r="AQ1" s="154"/>
      <c r="AR1" s="154"/>
    </row>
    <row r="2" spans="1:44" ht="15.75" outlineLevel="1" thickBot="1" x14ac:dyDescent="0.3">
      <c r="A2" s="158"/>
      <c r="B2" s="159"/>
      <c r="C2" s="159"/>
      <c r="D2" s="159"/>
      <c r="E2" s="159"/>
      <c r="F2" s="159"/>
      <c r="G2" s="159"/>
      <c r="H2" s="159"/>
      <c r="I2" s="159"/>
      <c r="J2" s="160"/>
      <c r="K2" s="153"/>
      <c r="L2" s="167"/>
      <c r="M2" s="167"/>
      <c r="N2" s="167"/>
      <c r="O2" s="167"/>
      <c r="P2" s="167"/>
      <c r="Q2" s="167"/>
      <c r="R2" s="168"/>
      <c r="S2" s="153"/>
      <c r="T2" s="167"/>
      <c r="U2" s="167"/>
      <c r="V2" s="168"/>
      <c r="W2" s="175" t="s">
        <v>411</v>
      </c>
      <c r="X2" s="176"/>
      <c r="Y2" s="175" t="s">
        <v>412</v>
      </c>
      <c r="Z2" s="176"/>
      <c r="AA2" s="175" t="s">
        <v>413</v>
      </c>
      <c r="AB2" s="176"/>
      <c r="AC2" s="177" t="s">
        <v>414</v>
      </c>
      <c r="AD2" s="178"/>
      <c r="AE2" s="179" t="s">
        <v>416</v>
      </c>
      <c r="AF2" s="180"/>
      <c r="AG2" s="153"/>
      <c r="AH2" s="154"/>
      <c r="AI2" s="154"/>
      <c r="AJ2" s="154"/>
      <c r="AK2" s="154"/>
      <c r="AL2" s="154"/>
      <c r="AM2" s="154"/>
      <c r="AN2" s="154"/>
      <c r="AO2" s="154"/>
      <c r="AP2" s="154"/>
      <c r="AQ2" s="154"/>
      <c r="AR2" s="154"/>
    </row>
    <row r="3" spans="1:44" ht="15.75" outlineLevel="1" thickBot="1" x14ac:dyDescent="0.3">
      <c r="A3" s="161"/>
      <c r="B3" s="162"/>
      <c r="C3" s="162"/>
      <c r="D3" s="162"/>
      <c r="E3" s="162"/>
      <c r="F3" s="162"/>
      <c r="G3" s="162"/>
      <c r="H3" s="162"/>
      <c r="I3" s="162"/>
      <c r="J3" s="163"/>
      <c r="K3" s="169"/>
      <c r="L3" s="170"/>
      <c r="M3" s="170"/>
      <c r="N3" s="170"/>
      <c r="O3" s="170"/>
      <c r="P3" s="170"/>
      <c r="Q3" s="170"/>
      <c r="R3" s="171"/>
      <c r="S3" s="169"/>
      <c r="T3" s="170"/>
      <c r="U3" s="170"/>
      <c r="V3" s="171"/>
      <c r="W3" s="175" t="s">
        <v>41</v>
      </c>
      <c r="X3" s="176"/>
      <c r="Y3" s="175" t="s">
        <v>41</v>
      </c>
      <c r="Z3" s="176"/>
      <c r="AA3" s="175" t="s">
        <v>41</v>
      </c>
      <c r="AB3" s="176"/>
      <c r="AC3" s="177" t="s">
        <v>42</v>
      </c>
      <c r="AD3" s="178"/>
      <c r="AE3" s="181"/>
      <c r="AF3" s="182"/>
      <c r="AG3" s="153"/>
      <c r="AH3" s="154"/>
      <c r="AI3" s="154"/>
      <c r="AJ3" s="154"/>
      <c r="AK3" s="154"/>
      <c r="AL3" s="154"/>
      <c r="AM3" s="154"/>
      <c r="AN3" s="154"/>
      <c r="AO3" s="154"/>
      <c r="AP3" s="154"/>
      <c r="AQ3" s="154"/>
      <c r="AR3" s="154"/>
    </row>
    <row r="4" spans="1:44" s="1" customFormat="1" ht="193.5" x14ac:dyDescent="0.3">
      <c r="A4" s="17" t="s">
        <v>0</v>
      </c>
      <c r="B4" s="109" t="s">
        <v>45</v>
      </c>
      <c r="C4" s="97" t="s">
        <v>8</v>
      </c>
      <c r="D4" s="99" t="s">
        <v>326</v>
      </c>
      <c r="E4" s="18" t="s">
        <v>1</v>
      </c>
      <c r="F4" s="18" t="s">
        <v>2</v>
      </c>
      <c r="G4" s="19" t="s">
        <v>3</v>
      </c>
      <c r="H4" s="19" t="s">
        <v>4</v>
      </c>
      <c r="I4" s="19" t="s">
        <v>5</v>
      </c>
      <c r="J4" s="19" t="s">
        <v>6</v>
      </c>
      <c r="K4" s="66" t="s">
        <v>550</v>
      </c>
      <c r="L4" s="67" t="s">
        <v>551</v>
      </c>
      <c r="M4" s="52" t="s">
        <v>552</v>
      </c>
      <c r="N4" s="53" t="s">
        <v>39</v>
      </c>
      <c r="O4" s="48" t="s">
        <v>553</v>
      </c>
      <c r="P4" s="49" t="s">
        <v>554</v>
      </c>
      <c r="Q4" s="62" t="s">
        <v>555</v>
      </c>
      <c r="R4" s="63" t="s">
        <v>556</v>
      </c>
      <c r="S4" s="124" t="s">
        <v>70</v>
      </c>
      <c r="T4" s="125" t="s">
        <v>71</v>
      </c>
      <c r="U4" s="126" t="s">
        <v>69</v>
      </c>
      <c r="V4" s="125" t="s">
        <v>7</v>
      </c>
      <c r="W4" s="127" t="s">
        <v>395</v>
      </c>
      <c r="X4" s="128" t="s">
        <v>396</v>
      </c>
      <c r="Y4" s="127" t="s">
        <v>397</v>
      </c>
      <c r="Z4" s="128" t="s">
        <v>398</v>
      </c>
      <c r="AA4" s="127" t="s">
        <v>399</v>
      </c>
      <c r="AB4" s="128" t="s">
        <v>400</v>
      </c>
      <c r="AC4" s="129" t="s">
        <v>401</v>
      </c>
      <c r="AD4" s="130" t="s">
        <v>402</v>
      </c>
      <c r="AE4" s="127" t="s">
        <v>404</v>
      </c>
      <c r="AF4" s="131" t="s">
        <v>403</v>
      </c>
      <c r="AG4" s="38" t="s">
        <v>31</v>
      </c>
      <c r="AH4" s="38" t="s">
        <v>32</v>
      </c>
      <c r="AI4" s="38" t="s">
        <v>33</v>
      </c>
      <c r="AJ4" s="40" t="s">
        <v>34</v>
      </c>
      <c r="AK4" s="56" t="s">
        <v>410</v>
      </c>
      <c r="AL4" s="57" t="s">
        <v>409</v>
      </c>
      <c r="AM4" s="52" t="s">
        <v>408</v>
      </c>
      <c r="AN4" s="53" t="s">
        <v>407</v>
      </c>
      <c r="AO4" s="48" t="s">
        <v>405</v>
      </c>
      <c r="AP4" s="49" t="s">
        <v>406</v>
      </c>
      <c r="AQ4" s="50" t="s">
        <v>46</v>
      </c>
      <c r="AR4" s="51" t="s">
        <v>35</v>
      </c>
    </row>
    <row r="5" spans="1:44" s="15" customFormat="1" ht="15.75" hidden="1" x14ac:dyDescent="0.25">
      <c r="A5" s="3">
        <v>44197</v>
      </c>
      <c r="B5" s="110"/>
      <c r="C5" s="98" t="str">
        <f>TEXT(A5,"dddd")</f>
        <v>Friday</v>
      </c>
      <c r="D5" s="100" t="str">
        <f>IFERROR(INDEX(Holidays!$B$2:$B$995,MATCH(A5,Holidays!$A$2:$A$995,0)),"")</f>
        <v>New Year's Day</v>
      </c>
      <c r="E5" s="4"/>
      <c r="F5" s="4"/>
      <c r="G5" s="5"/>
      <c r="H5" s="5"/>
      <c r="I5" s="5"/>
      <c r="J5" s="5"/>
      <c r="K5" s="69"/>
      <c r="L5" s="68"/>
      <c r="M5" s="54"/>
      <c r="N5" s="55"/>
      <c r="O5" s="46"/>
      <c r="P5" s="47"/>
      <c r="Q5" s="64"/>
      <c r="R5" s="65"/>
      <c r="S5" s="42">
        <f t="shared" ref="S5:S68" si="0">SUM(F5-E5)-G5-H5-I5+J5</f>
        <v>0</v>
      </c>
      <c r="T5" s="6">
        <f>(S5-INT(S5))*24</f>
        <v>0</v>
      </c>
      <c r="U5" s="39">
        <f>V5/24</f>
        <v>0</v>
      </c>
      <c r="V5" s="6">
        <f t="shared" ref="V5:V68" si="1">T5+(K5+M5+O5+Q5+L5+N5+P5+R5)</f>
        <v>0</v>
      </c>
      <c r="W5" s="105"/>
      <c r="X5" s="10"/>
      <c r="Y5" s="105"/>
      <c r="Z5" s="10"/>
      <c r="AA5" s="105"/>
      <c r="AB5" s="10"/>
      <c r="AC5" s="107"/>
      <c r="AD5" s="29"/>
      <c r="AE5" s="106">
        <f>SUM(W5,Y5,AA5)</f>
        <v>0</v>
      </c>
      <c r="AF5" s="20">
        <f t="shared" ref="AF5:AF68" si="2">SUM(X5,Z5,AB5,AD5)</f>
        <v>0</v>
      </c>
      <c r="AG5" s="16" t="b">
        <f t="shared" ref="AG5:AG68" si="3">IF(ISBLANK(G5),FALSE,TRUE)</f>
        <v>0</v>
      </c>
      <c r="AH5" s="16" t="b">
        <f t="shared" ref="AH5:AH68" si="4">IF(ISBLANK(H5),FALSE,TRUE)</f>
        <v>0</v>
      </c>
      <c r="AI5" s="16" t="b">
        <f t="shared" ref="AI5:AI68" si="5">IF(ISBLANK(I5),FALSE,TRUE)</f>
        <v>0</v>
      </c>
      <c r="AJ5" s="41" t="b">
        <f t="shared" ref="AJ5:AJ68" si="6">IF(ISBLANK(J5),FALSE,TRUE)</f>
        <v>0</v>
      </c>
      <c r="AK5" s="58" t="b">
        <f t="shared" ref="AK5:AK68" si="7">IF(ISBLANK(K5),FALSE,TRUE)</f>
        <v>0</v>
      </c>
      <c r="AL5" s="59" t="b">
        <f t="shared" ref="AL5:AL68" si="8">IF(ISBLANK(L5),FALSE,TRUE)</f>
        <v>0</v>
      </c>
      <c r="AM5" s="54" t="b">
        <f t="shared" ref="AM5:AM68" si="9">IF(ISBLANK(M5),FALSE,TRUE)</f>
        <v>0</v>
      </c>
      <c r="AN5" s="55" t="b">
        <f t="shared" ref="AN5:AN68" si="10">IF(ISBLANK(N5),FALSE,TRUE)</f>
        <v>0</v>
      </c>
      <c r="AO5" s="46" t="b">
        <f t="shared" ref="AO5:AO68" si="11">IF(ISBLANK(O5),FALSE,TRUE)</f>
        <v>0</v>
      </c>
      <c r="AP5" s="47" t="b">
        <f t="shared" ref="AP5:AP68" si="12">IF(ISBLANK(P5),FALSE,TRUE)</f>
        <v>0</v>
      </c>
      <c r="AQ5" s="44" t="b">
        <f t="shared" ref="AQ5:AQ68" si="13">IF(ISBLANK(Q5),FALSE,TRUE)</f>
        <v>0</v>
      </c>
      <c r="AR5" s="45" t="b">
        <f t="shared" ref="AR5:AR68" si="14">IF(ISBLANK(R5),FALSE,TRUE)</f>
        <v>0</v>
      </c>
    </row>
    <row r="6" spans="1:44" s="15" customFormat="1" ht="15.75" hidden="1" x14ac:dyDescent="0.25">
      <c r="A6" s="3">
        <v>44198</v>
      </c>
      <c r="B6" s="3"/>
      <c r="C6" s="98" t="str">
        <f t="shared" ref="C6:C69" si="15">TEXT(A6,"dddd")</f>
        <v>Saturday</v>
      </c>
      <c r="D6" s="100" t="str">
        <f>IFERROR(INDEX(Holidays!$B$2:$B$995,MATCH(A6,Holidays!$A$2:$A$995,0)),"")</f>
        <v/>
      </c>
      <c r="E6" s="4"/>
      <c r="F6" s="4"/>
      <c r="G6" s="5"/>
      <c r="H6" s="5"/>
      <c r="I6" s="5"/>
      <c r="J6" s="5"/>
      <c r="K6" s="69"/>
      <c r="L6" s="68"/>
      <c r="M6" s="54"/>
      <c r="N6" s="55"/>
      <c r="O6" s="46"/>
      <c r="P6" s="47"/>
      <c r="Q6" s="64"/>
      <c r="R6" s="65"/>
      <c r="S6" s="42">
        <f t="shared" si="0"/>
        <v>0</v>
      </c>
      <c r="T6" s="6">
        <f t="shared" ref="T6:T69" si="16">(S6-INT(S6))*24</f>
        <v>0</v>
      </c>
      <c r="U6" s="39">
        <f t="shared" ref="U6:U69" si="17">V6/24</f>
        <v>0</v>
      </c>
      <c r="V6" s="6">
        <f t="shared" si="1"/>
        <v>0</v>
      </c>
      <c r="W6" s="105"/>
      <c r="X6" s="10"/>
      <c r="Y6" s="105"/>
      <c r="Z6" s="10"/>
      <c r="AA6" s="105"/>
      <c r="AB6" s="10"/>
      <c r="AC6" s="107"/>
      <c r="AD6" s="29"/>
      <c r="AE6" s="106">
        <f t="shared" ref="AE6:AE69" si="18">SUM(W6,Y6,AA6,AC6)</f>
        <v>0</v>
      </c>
      <c r="AF6" s="20">
        <f t="shared" si="2"/>
        <v>0</v>
      </c>
      <c r="AG6" s="16" t="b">
        <f t="shared" si="3"/>
        <v>0</v>
      </c>
      <c r="AH6" s="16" t="b">
        <f t="shared" si="4"/>
        <v>0</v>
      </c>
      <c r="AI6" s="16" t="b">
        <f t="shared" si="5"/>
        <v>0</v>
      </c>
      <c r="AJ6" s="41" t="b">
        <f t="shared" si="6"/>
        <v>0</v>
      </c>
      <c r="AK6" s="58" t="b">
        <f t="shared" si="7"/>
        <v>0</v>
      </c>
      <c r="AL6" s="59" t="b">
        <f t="shared" si="8"/>
        <v>0</v>
      </c>
      <c r="AM6" s="54" t="b">
        <f t="shared" si="9"/>
        <v>0</v>
      </c>
      <c r="AN6" s="55" t="b">
        <f t="shared" si="10"/>
        <v>0</v>
      </c>
      <c r="AO6" s="46" t="b">
        <f t="shared" si="11"/>
        <v>0</v>
      </c>
      <c r="AP6" s="47" t="b">
        <f t="shared" si="12"/>
        <v>0</v>
      </c>
      <c r="AQ6" s="44" t="b">
        <f t="shared" si="13"/>
        <v>0</v>
      </c>
      <c r="AR6" s="45" t="b">
        <f t="shared" si="14"/>
        <v>0</v>
      </c>
    </row>
    <row r="7" spans="1:44" s="15" customFormat="1" ht="15.75" hidden="1" x14ac:dyDescent="0.25">
      <c r="A7" s="3">
        <v>44199</v>
      </c>
      <c r="B7" s="3"/>
      <c r="C7" s="98" t="str">
        <f t="shared" si="15"/>
        <v>Sunday</v>
      </c>
      <c r="D7" s="100" t="str">
        <f>IFERROR(INDEX(Holidays!$B$2:$B$995,MATCH(A7,Holidays!$A$2:$A$995,0)),"")</f>
        <v/>
      </c>
      <c r="E7" s="4"/>
      <c r="F7" s="4"/>
      <c r="G7" s="5"/>
      <c r="H7" s="5"/>
      <c r="I7" s="5"/>
      <c r="J7" s="5"/>
      <c r="K7" s="69"/>
      <c r="L7" s="68"/>
      <c r="M7" s="54"/>
      <c r="N7" s="55"/>
      <c r="O7" s="46"/>
      <c r="P7" s="47"/>
      <c r="Q7" s="64"/>
      <c r="R7" s="65"/>
      <c r="S7" s="42">
        <f t="shared" si="0"/>
        <v>0</v>
      </c>
      <c r="T7" s="6">
        <f t="shared" si="16"/>
        <v>0</v>
      </c>
      <c r="U7" s="39">
        <f t="shared" si="17"/>
        <v>0</v>
      </c>
      <c r="V7" s="6">
        <f t="shared" si="1"/>
        <v>0</v>
      </c>
      <c r="W7" s="105"/>
      <c r="X7" s="10"/>
      <c r="Y7" s="105"/>
      <c r="Z7" s="10"/>
      <c r="AA7" s="105"/>
      <c r="AB7" s="10"/>
      <c r="AC7" s="107"/>
      <c r="AD7" s="29"/>
      <c r="AE7" s="106">
        <f t="shared" si="18"/>
        <v>0</v>
      </c>
      <c r="AF7" s="20">
        <f t="shared" si="2"/>
        <v>0</v>
      </c>
      <c r="AG7" s="16" t="b">
        <f t="shared" si="3"/>
        <v>0</v>
      </c>
      <c r="AH7" s="16" t="b">
        <f t="shared" si="4"/>
        <v>0</v>
      </c>
      <c r="AI7" s="16" t="b">
        <f t="shared" si="5"/>
        <v>0</v>
      </c>
      <c r="AJ7" s="41" t="b">
        <f t="shared" si="6"/>
        <v>0</v>
      </c>
      <c r="AK7" s="58" t="b">
        <f t="shared" si="7"/>
        <v>0</v>
      </c>
      <c r="AL7" s="59" t="b">
        <f t="shared" si="8"/>
        <v>0</v>
      </c>
      <c r="AM7" s="54" t="b">
        <f t="shared" si="9"/>
        <v>0</v>
      </c>
      <c r="AN7" s="55" t="b">
        <f t="shared" si="10"/>
        <v>0</v>
      </c>
      <c r="AO7" s="46" t="b">
        <f t="shared" si="11"/>
        <v>0</v>
      </c>
      <c r="AP7" s="47" t="b">
        <f t="shared" si="12"/>
        <v>0</v>
      </c>
      <c r="AQ7" s="44" t="b">
        <f t="shared" si="13"/>
        <v>0</v>
      </c>
      <c r="AR7" s="45" t="b">
        <f t="shared" si="14"/>
        <v>0</v>
      </c>
    </row>
    <row r="8" spans="1:44" s="15" customFormat="1" ht="15.75" hidden="1" x14ac:dyDescent="0.25">
      <c r="A8" s="3">
        <v>44200</v>
      </c>
      <c r="B8" s="3"/>
      <c r="C8" s="98" t="str">
        <f t="shared" si="15"/>
        <v>Monday</v>
      </c>
      <c r="D8" s="100" t="str">
        <f>IFERROR(INDEX(Holidays!$B$2:$B$995,MATCH(A8,Holidays!$A$2:$A$995,0)),"")</f>
        <v/>
      </c>
      <c r="E8" s="4"/>
      <c r="F8" s="4"/>
      <c r="G8" s="5"/>
      <c r="H8" s="5"/>
      <c r="I8" s="5"/>
      <c r="J8" s="5"/>
      <c r="K8" s="69"/>
      <c r="L8" s="68"/>
      <c r="M8" s="54"/>
      <c r="N8" s="55"/>
      <c r="O8" s="46"/>
      <c r="P8" s="47"/>
      <c r="Q8" s="64"/>
      <c r="R8" s="65"/>
      <c r="S8" s="42">
        <f t="shared" si="0"/>
        <v>0</v>
      </c>
      <c r="T8" s="6">
        <f t="shared" si="16"/>
        <v>0</v>
      </c>
      <c r="U8" s="39">
        <f t="shared" si="17"/>
        <v>0</v>
      </c>
      <c r="V8" s="6">
        <f t="shared" si="1"/>
        <v>0</v>
      </c>
      <c r="W8" s="105"/>
      <c r="X8" s="10"/>
      <c r="Y8" s="105"/>
      <c r="Z8" s="10"/>
      <c r="AA8" s="105"/>
      <c r="AB8" s="10"/>
      <c r="AC8" s="107"/>
      <c r="AD8" s="29"/>
      <c r="AE8" s="106">
        <f t="shared" si="18"/>
        <v>0</v>
      </c>
      <c r="AF8" s="20">
        <f t="shared" si="2"/>
        <v>0</v>
      </c>
      <c r="AG8" s="16" t="b">
        <f t="shared" si="3"/>
        <v>0</v>
      </c>
      <c r="AH8" s="16" t="b">
        <f t="shared" si="4"/>
        <v>0</v>
      </c>
      <c r="AI8" s="16" t="b">
        <f t="shared" si="5"/>
        <v>0</v>
      </c>
      <c r="AJ8" s="41" t="b">
        <f t="shared" si="6"/>
        <v>0</v>
      </c>
      <c r="AK8" s="58" t="b">
        <f t="shared" si="7"/>
        <v>0</v>
      </c>
      <c r="AL8" s="59" t="b">
        <f t="shared" si="8"/>
        <v>0</v>
      </c>
      <c r="AM8" s="54" t="b">
        <f t="shared" si="9"/>
        <v>0</v>
      </c>
      <c r="AN8" s="55" t="b">
        <f t="shared" si="10"/>
        <v>0</v>
      </c>
      <c r="AO8" s="46" t="b">
        <f t="shared" si="11"/>
        <v>0</v>
      </c>
      <c r="AP8" s="47" t="b">
        <f t="shared" si="12"/>
        <v>0</v>
      </c>
      <c r="AQ8" s="44" t="b">
        <f t="shared" si="13"/>
        <v>0</v>
      </c>
      <c r="AR8" s="45" t="b">
        <f t="shared" si="14"/>
        <v>0</v>
      </c>
    </row>
    <row r="9" spans="1:44" s="15" customFormat="1" ht="15.75" hidden="1" x14ac:dyDescent="0.25">
      <c r="A9" s="3">
        <v>44201</v>
      </c>
      <c r="B9" s="3"/>
      <c r="C9" s="98" t="str">
        <f t="shared" si="15"/>
        <v>Tuesday</v>
      </c>
      <c r="D9" s="100" t="str">
        <f>IFERROR(INDEX(Holidays!$B$2:$B$995,MATCH(A9,Holidays!$A$2:$A$995,0)),"")</f>
        <v/>
      </c>
      <c r="E9" s="4"/>
      <c r="F9" s="4"/>
      <c r="G9" s="5"/>
      <c r="H9" s="5"/>
      <c r="I9" s="5"/>
      <c r="J9" s="5"/>
      <c r="K9" s="70"/>
      <c r="L9" s="43"/>
      <c r="M9" s="54"/>
      <c r="N9" s="55"/>
      <c r="O9" s="46"/>
      <c r="P9" s="47"/>
      <c r="Q9" s="64"/>
      <c r="R9" s="65"/>
      <c r="S9" s="42">
        <f t="shared" si="0"/>
        <v>0</v>
      </c>
      <c r="T9" s="6">
        <f t="shared" si="16"/>
        <v>0</v>
      </c>
      <c r="U9" s="39">
        <f t="shared" si="17"/>
        <v>0</v>
      </c>
      <c r="V9" s="6">
        <f t="shared" si="1"/>
        <v>0</v>
      </c>
      <c r="W9" s="105"/>
      <c r="X9" s="10"/>
      <c r="Y9" s="105"/>
      <c r="Z9" s="10"/>
      <c r="AA9" s="105"/>
      <c r="AB9" s="10"/>
      <c r="AC9" s="107"/>
      <c r="AD9" s="29"/>
      <c r="AE9" s="106">
        <f t="shared" si="18"/>
        <v>0</v>
      </c>
      <c r="AF9" s="20">
        <f t="shared" si="2"/>
        <v>0</v>
      </c>
      <c r="AG9" s="16" t="b">
        <f t="shared" si="3"/>
        <v>0</v>
      </c>
      <c r="AH9" s="16" t="b">
        <f t="shared" si="4"/>
        <v>0</v>
      </c>
      <c r="AI9" s="16" t="b">
        <f t="shared" si="5"/>
        <v>0</v>
      </c>
      <c r="AJ9" s="41" t="b">
        <f t="shared" si="6"/>
        <v>0</v>
      </c>
      <c r="AK9" s="60" t="b">
        <f t="shared" si="7"/>
        <v>0</v>
      </c>
      <c r="AL9" s="61" t="b">
        <f t="shared" si="8"/>
        <v>0</v>
      </c>
      <c r="AM9" s="54" t="b">
        <f t="shared" si="9"/>
        <v>0</v>
      </c>
      <c r="AN9" s="55" t="b">
        <f t="shared" si="10"/>
        <v>0</v>
      </c>
      <c r="AO9" s="46" t="b">
        <f t="shared" si="11"/>
        <v>0</v>
      </c>
      <c r="AP9" s="47" t="b">
        <f t="shared" si="12"/>
        <v>0</v>
      </c>
      <c r="AQ9" s="44" t="b">
        <f t="shared" si="13"/>
        <v>0</v>
      </c>
      <c r="AR9" s="45" t="b">
        <f t="shared" si="14"/>
        <v>0</v>
      </c>
    </row>
    <row r="10" spans="1:44" s="15" customFormat="1" ht="15.75" hidden="1" x14ac:dyDescent="0.25">
      <c r="A10" s="3">
        <v>44202</v>
      </c>
      <c r="B10" s="3"/>
      <c r="C10" s="98" t="str">
        <f t="shared" si="15"/>
        <v>Wednesday</v>
      </c>
      <c r="D10" s="100" t="str">
        <f>IFERROR(INDEX(Holidays!$B$2:$B$995,MATCH(A10,Holidays!$A$2:$A$995,0)),"")</f>
        <v>Epiphany</v>
      </c>
      <c r="E10" s="4"/>
      <c r="F10" s="4"/>
      <c r="G10" s="5"/>
      <c r="H10" s="5"/>
      <c r="I10" s="5"/>
      <c r="J10" s="5"/>
      <c r="K10" s="70"/>
      <c r="L10" s="43"/>
      <c r="M10" s="54"/>
      <c r="N10" s="55"/>
      <c r="O10" s="46"/>
      <c r="P10" s="47"/>
      <c r="Q10" s="64"/>
      <c r="R10" s="65"/>
      <c r="S10" s="42">
        <f t="shared" si="0"/>
        <v>0</v>
      </c>
      <c r="T10" s="6">
        <f t="shared" si="16"/>
        <v>0</v>
      </c>
      <c r="U10" s="39">
        <f t="shared" si="17"/>
        <v>0</v>
      </c>
      <c r="V10" s="6">
        <f t="shared" si="1"/>
        <v>0</v>
      </c>
      <c r="W10" s="105"/>
      <c r="X10" s="10"/>
      <c r="Y10" s="105"/>
      <c r="Z10" s="10"/>
      <c r="AA10" s="105"/>
      <c r="AB10" s="10"/>
      <c r="AC10" s="107"/>
      <c r="AD10" s="29"/>
      <c r="AE10" s="106">
        <f t="shared" si="18"/>
        <v>0</v>
      </c>
      <c r="AF10" s="20">
        <f t="shared" si="2"/>
        <v>0</v>
      </c>
      <c r="AG10" s="16" t="b">
        <f t="shared" si="3"/>
        <v>0</v>
      </c>
      <c r="AH10" s="16" t="b">
        <f t="shared" si="4"/>
        <v>0</v>
      </c>
      <c r="AI10" s="16" t="b">
        <f t="shared" si="5"/>
        <v>0</v>
      </c>
      <c r="AJ10" s="41" t="b">
        <f t="shared" si="6"/>
        <v>0</v>
      </c>
      <c r="AK10" s="60" t="b">
        <f t="shared" si="7"/>
        <v>0</v>
      </c>
      <c r="AL10" s="61" t="b">
        <f t="shared" si="8"/>
        <v>0</v>
      </c>
      <c r="AM10" s="54" t="b">
        <f t="shared" si="9"/>
        <v>0</v>
      </c>
      <c r="AN10" s="55" t="b">
        <f t="shared" si="10"/>
        <v>0</v>
      </c>
      <c r="AO10" s="46" t="b">
        <f t="shared" si="11"/>
        <v>0</v>
      </c>
      <c r="AP10" s="47" t="b">
        <f t="shared" si="12"/>
        <v>0</v>
      </c>
      <c r="AQ10" s="44" t="b">
        <f t="shared" si="13"/>
        <v>0</v>
      </c>
      <c r="AR10" s="45" t="b">
        <f t="shared" si="14"/>
        <v>0</v>
      </c>
    </row>
    <row r="11" spans="1:44" s="15" customFormat="1" ht="15.75" hidden="1" x14ac:dyDescent="0.25">
      <c r="A11" s="3">
        <v>44203</v>
      </c>
      <c r="B11" s="3"/>
      <c r="C11" s="98" t="str">
        <f t="shared" si="15"/>
        <v>Thursday</v>
      </c>
      <c r="D11" s="100" t="str">
        <f>IFERROR(INDEX(Holidays!$B$2:$B$995,MATCH(A11,Holidays!$A$2:$A$995,0)),"")</f>
        <v>Orthodox Christmas Day</v>
      </c>
      <c r="E11" s="4"/>
      <c r="F11" s="4"/>
      <c r="G11" s="5"/>
      <c r="H11" s="5"/>
      <c r="I11" s="5"/>
      <c r="J11" s="5"/>
      <c r="K11" s="70"/>
      <c r="L11" s="43"/>
      <c r="M11" s="54"/>
      <c r="N11" s="55"/>
      <c r="O11" s="46"/>
      <c r="P11" s="47"/>
      <c r="Q11" s="64"/>
      <c r="R11" s="65"/>
      <c r="S11" s="42">
        <f t="shared" si="0"/>
        <v>0</v>
      </c>
      <c r="T11" s="6">
        <f t="shared" si="16"/>
        <v>0</v>
      </c>
      <c r="U11" s="39">
        <f t="shared" si="17"/>
        <v>0</v>
      </c>
      <c r="V11" s="6">
        <f t="shared" si="1"/>
        <v>0</v>
      </c>
      <c r="W11" s="105"/>
      <c r="X11" s="10"/>
      <c r="Y11" s="105"/>
      <c r="Z11" s="10"/>
      <c r="AA11" s="105"/>
      <c r="AB11" s="10"/>
      <c r="AC11" s="107"/>
      <c r="AD11" s="29"/>
      <c r="AE11" s="106">
        <f t="shared" si="18"/>
        <v>0</v>
      </c>
      <c r="AF11" s="20">
        <f t="shared" si="2"/>
        <v>0</v>
      </c>
      <c r="AG11" s="16" t="b">
        <f t="shared" si="3"/>
        <v>0</v>
      </c>
      <c r="AH11" s="16" t="b">
        <f t="shared" si="4"/>
        <v>0</v>
      </c>
      <c r="AI11" s="16" t="b">
        <f t="shared" si="5"/>
        <v>0</v>
      </c>
      <c r="AJ11" s="41" t="b">
        <f t="shared" si="6"/>
        <v>0</v>
      </c>
      <c r="AK11" s="60" t="b">
        <f t="shared" si="7"/>
        <v>0</v>
      </c>
      <c r="AL11" s="61" t="b">
        <f t="shared" si="8"/>
        <v>0</v>
      </c>
      <c r="AM11" s="54" t="b">
        <f t="shared" si="9"/>
        <v>0</v>
      </c>
      <c r="AN11" s="55" t="b">
        <f t="shared" si="10"/>
        <v>0</v>
      </c>
      <c r="AO11" s="46" t="b">
        <f t="shared" si="11"/>
        <v>0</v>
      </c>
      <c r="AP11" s="47" t="b">
        <f t="shared" si="12"/>
        <v>0</v>
      </c>
      <c r="AQ11" s="44" t="b">
        <f t="shared" si="13"/>
        <v>0</v>
      </c>
      <c r="AR11" s="45" t="b">
        <f t="shared" si="14"/>
        <v>0</v>
      </c>
    </row>
    <row r="12" spans="1:44" s="15" customFormat="1" ht="15.75" hidden="1" x14ac:dyDescent="0.25">
      <c r="A12" s="3">
        <v>44204</v>
      </c>
      <c r="B12" s="3"/>
      <c r="C12" s="98" t="str">
        <f t="shared" si="15"/>
        <v>Friday</v>
      </c>
      <c r="D12" s="100" t="str">
        <f>IFERROR(INDEX(Holidays!$B$2:$B$995,MATCH(A12,Holidays!$A$2:$A$995,0)),"")</f>
        <v/>
      </c>
      <c r="E12" s="4"/>
      <c r="F12" s="4"/>
      <c r="G12" s="5"/>
      <c r="H12" s="5"/>
      <c r="I12" s="5"/>
      <c r="J12" s="5"/>
      <c r="K12" s="70"/>
      <c r="L12" s="43"/>
      <c r="M12" s="54"/>
      <c r="N12" s="55"/>
      <c r="O12" s="46"/>
      <c r="P12" s="47"/>
      <c r="Q12" s="64"/>
      <c r="R12" s="65"/>
      <c r="S12" s="42">
        <f t="shared" si="0"/>
        <v>0</v>
      </c>
      <c r="T12" s="6">
        <f t="shared" si="16"/>
        <v>0</v>
      </c>
      <c r="U12" s="39">
        <f t="shared" si="17"/>
        <v>0</v>
      </c>
      <c r="V12" s="6">
        <f t="shared" si="1"/>
        <v>0</v>
      </c>
      <c r="W12" s="105"/>
      <c r="X12" s="10"/>
      <c r="Y12" s="105"/>
      <c r="Z12" s="10"/>
      <c r="AA12" s="105"/>
      <c r="AB12" s="10"/>
      <c r="AC12" s="107"/>
      <c r="AD12" s="29"/>
      <c r="AE12" s="106">
        <f t="shared" si="18"/>
        <v>0</v>
      </c>
      <c r="AF12" s="20">
        <f t="shared" si="2"/>
        <v>0</v>
      </c>
      <c r="AG12" s="16" t="b">
        <f t="shared" si="3"/>
        <v>0</v>
      </c>
      <c r="AH12" s="16" t="b">
        <f t="shared" si="4"/>
        <v>0</v>
      </c>
      <c r="AI12" s="16" t="b">
        <f t="shared" si="5"/>
        <v>0</v>
      </c>
      <c r="AJ12" s="41" t="b">
        <f t="shared" si="6"/>
        <v>0</v>
      </c>
      <c r="AK12" s="60" t="b">
        <f t="shared" si="7"/>
        <v>0</v>
      </c>
      <c r="AL12" s="61" t="b">
        <f t="shared" si="8"/>
        <v>0</v>
      </c>
      <c r="AM12" s="54" t="b">
        <f t="shared" si="9"/>
        <v>0</v>
      </c>
      <c r="AN12" s="55" t="b">
        <f t="shared" si="10"/>
        <v>0</v>
      </c>
      <c r="AO12" s="46" t="b">
        <f t="shared" si="11"/>
        <v>0</v>
      </c>
      <c r="AP12" s="47" t="b">
        <f t="shared" si="12"/>
        <v>0</v>
      </c>
      <c r="AQ12" s="44" t="b">
        <f t="shared" si="13"/>
        <v>0</v>
      </c>
      <c r="AR12" s="45" t="b">
        <f t="shared" si="14"/>
        <v>0</v>
      </c>
    </row>
    <row r="13" spans="1:44" s="15" customFormat="1" ht="15.75" hidden="1" x14ac:dyDescent="0.25">
      <c r="A13" s="3">
        <v>44205</v>
      </c>
      <c r="B13" s="3"/>
      <c r="C13" s="98" t="str">
        <f t="shared" si="15"/>
        <v>Saturday</v>
      </c>
      <c r="D13" s="100" t="str">
        <f>IFERROR(INDEX(Holidays!$B$2:$B$995,MATCH(A13,Holidays!$A$2:$A$995,0)),"")</f>
        <v/>
      </c>
      <c r="E13" s="4"/>
      <c r="F13" s="4"/>
      <c r="G13" s="5"/>
      <c r="H13" s="5"/>
      <c r="I13" s="5"/>
      <c r="J13" s="5"/>
      <c r="K13" s="70"/>
      <c r="L13" s="43"/>
      <c r="M13" s="54"/>
      <c r="N13" s="55"/>
      <c r="O13" s="46"/>
      <c r="P13" s="47"/>
      <c r="Q13" s="64"/>
      <c r="R13" s="65"/>
      <c r="S13" s="42">
        <f t="shared" si="0"/>
        <v>0</v>
      </c>
      <c r="T13" s="6">
        <f t="shared" si="16"/>
        <v>0</v>
      </c>
      <c r="U13" s="39">
        <f t="shared" si="17"/>
        <v>0</v>
      </c>
      <c r="V13" s="6">
        <f t="shared" si="1"/>
        <v>0</v>
      </c>
      <c r="W13" s="105"/>
      <c r="X13" s="10"/>
      <c r="Y13" s="105"/>
      <c r="Z13" s="10"/>
      <c r="AA13" s="105"/>
      <c r="AB13" s="10"/>
      <c r="AC13" s="107"/>
      <c r="AD13" s="29"/>
      <c r="AE13" s="106">
        <f t="shared" si="18"/>
        <v>0</v>
      </c>
      <c r="AF13" s="20">
        <f t="shared" si="2"/>
        <v>0</v>
      </c>
      <c r="AG13" s="16" t="b">
        <f t="shared" si="3"/>
        <v>0</v>
      </c>
      <c r="AH13" s="16" t="b">
        <f t="shared" si="4"/>
        <v>0</v>
      </c>
      <c r="AI13" s="16" t="b">
        <f t="shared" si="5"/>
        <v>0</v>
      </c>
      <c r="AJ13" s="41" t="b">
        <f t="shared" si="6"/>
        <v>0</v>
      </c>
      <c r="AK13" s="60" t="b">
        <f t="shared" si="7"/>
        <v>0</v>
      </c>
      <c r="AL13" s="61" t="b">
        <f t="shared" si="8"/>
        <v>0</v>
      </c>
      <c r="AM13" s="54" t="b">
        <f t="shared" si="9"/>
        <v>0</v>
      </c>
      <c r="AN13" s="55" t="b">
        <f t="shared" si="10"/>
        <v>0</v>
      </c>
      <c r="AO13" s="46" t="b">
        <f t="shared" si="11"/>
        <v>0</v>
      </c>
      <c r="AP13" s="47" t="b">
        <f t="shared" si="12"/>
        <v>0</v>
      </c>
      <c r="AQ13" s="44" t="b">
        <f t="shared" si="13"/>
        <v>0</v>
      </c>
      <c r="AR13" s="45" t="b">
        <f t="shared" si="14"/>
        <v>0</v>
      </c>
    </row>
    <row r="14" spans="1:44" s="15" customFormat="1" ht="15.75" hidden="1" x14ac:dyDescent="0.25">
      <c r="A14" s="3">
        <v>44206</v>
      </c>
      <c r="B14" s="3"/>
      <c r="C14" s="98" t="str">
        <f t="shared" si="15"/>
        <v>Sunday</v>
      </c>
      <c r="D14" s="100" t="str">
        <f>IFERROR(INDEX(Holidays!$B$2:$B$995,MATCH(A14,Holidays!$A$2:$A$995,0)),"")</f>
        <v/>
      </c>
      <c r="E14" s="4"/>
      <c r="F14" s="4"/>
      <c r="G14" s="5"/>
      <c r="H14" s="5"/>
      <c r="I14" s="5"/>
      <c r="J14" s="5"/>
      <c r="K14" s="70"/>
      <c r="L14" s="43"/>
      <c r="M14" s="54"/>
      <c r="N14" s="55"/>
      <c r="O14" s="46"/>
      <c r="P14" s="47"/>
      <c r="Q14" s="64"/>
      <c r="R14" s="65"/>
      <c r="S14" s="42">
        <f t="shared" si="0"/>
        <v>0</v>
      </c>
      <c r="T14" s="6">
        <f t="shared" si="16"/>
        <v>0</v>
      </c>
      <c r="U14" s="39">
        <f t="shared" si="17"/>
        <v>0</v>
      </c>
      <c r="V14" s="6">
        <f t="shared" si="1"/>
        <v>0</v>
      </c>
      <c r="W14" s="105"/>
      <c r="X14" s="10"/>
      <c r="Y14" s="105"/>
      <c r="Z14" s="10"/>
      <c r="AA14" s="105"/>
      <c r="AB14" s="10"/>
      <c r="AC14" s="107"/>
      <c r="AD14" s="29"/>
      <c r="AE14" s="106">
        <f t="shared" si="18"/>
        <v>0</v>
      </c>
      <c r="AF14" s="20">
        <f t="shared" si="2"/>
        <v>0</v>
      </c>
      <c r="AG14" s="16" t="b">
        <f t="shared" si="3"/>
        <v>0</v>
      </c>
      <c r="AH14" s="16" t="b">
        <f t="shared" si="4"/>
        <v>0</v>
      </c>
      <c r="AI14" s="16" t="b">
        <f t="shared" si="5"/>
        <v>0</v>
      </c>
      <c r="AJ14" s="41" t="b">
        <f t="shared" si="6"/>
        <v>0</v>
      </c>
      <c r="AK14" s="60" t="b">
        <f t="shared" si="7"/>
        <v>0</v>
      </c>
      <c r="AL14" s="61" t="b">
        <f t="shared" si="8"/>
        <v>0</v>
      </c>
      <c r="AM14" s="54" t="b">
        <f t="shared" si="9"/>
        <v>0</v>
      </c>
      <c r="AN14" s="55" t="b">
        <f t="shared" si="10"/>
        <v>0</v>
      </c>
      <c r="AO14" s="46" t="b">
        <f t="shared" si="11"/>
        <v>0</v>
      </c>
      <c r="AP14" s="47" t="b">
        <f t="shared" si="12"/>
        <v>0</v>
      </c>
      <c r="AQ14" s="44" t="b">
        <f t="shared" si="13"/>
        <v>0</v>
      </c>
      <c r="AR14" s="45" t="b">
        <f t="shared" si="14"/>
        <v>0</v>
      </c>
    </row>
    <row r="15" spans="1:44" s="15" customFormat="1" ht="15.75" hidden="1" x14ac:dyDescent="0.25">
      <c r="A15" s="3">
        <v>44207</v>
      </c>
      <c r="B15" s="3"/>
      <c r="C15" s="98" t="str">
        <f t="shared" si="15"/>
        <v>Monday</v>
      </c>
      <c r="D15" s="100" t="str">
        <f>IFERROR(INDEX(Holidays!$B$2:$B$995,MATCH(A15,Holidays!$A$2:$A$995,0)),"")</f>
        <v/>
      </c>
      <c r="E15" s="4"/>
      <c r="F15" s="4"/>
      <c r="G15" s="5"/>
      <c r="H15" s="5"/>
      <c r="I15" s="5"/>
      <c r="J15" s="5"/>
      <c r="K15" s="70"/>
      <c r="L15" s="43"/>
      <c r="M15" s="54"/>
      <c r="N15" s="55"/>
      <c r="O15" s="46"/>
      <c r="P15" s="47"/>
      <c r="Q15" s="64"/>
      <c r="R15" s="65"/>
      <c r="S15" s="42">
        <f t="shared" si="0"/>
        <v>0</v>
      </c>
      <c r="T15" s="6">
        <f t="shared" si="16"/>
        <v>0</v>
      </c>
      <c r="U15" s="39">
        <f t="shared" si="17"/>
        <v>0</v>
      </c>
      <c r="V15" s="6">
        <f t="shared" si="1"/>
        <v>0</v>
      </c>
      <c r="W15" s="105"/>
      <c r="X15" s="10"/>
      <c r="Y15" s="105"/>
      <c r="Z15" s="10"/>
      <c r="AA15" s="105"/>
      <c r="AB15" s="10"/>
      <c r="AC15" s="107"/>
      <c r="AD15" s="29"/>
      <c r="AE15" s="106">
        <f t="shared" si="18"/>
        <v>0</v>
      </c>
      <c r="AF15" s="20">
        <f t="shared" si="2"/>
        <v>0</v>
      </c>
      <c r="AG15" s="16" t="b">
        <f t="shared" si="3"/>
        <v>0</v>
      </c>
      <c r="AH15" s="16" t="b">
        <f t="shared" si="4"/>
        <v>0</v>
      </c>
      <c r="AI15" s="16" t="b">
        <f t="shared" si="5"/>
        <v>0</v>
      </c>
      <c r="AJ15" s="41" t="b">
        <f t="shared" si="6"/>
        <v>0</v>
      </c>
      <c r="AK15" s="60" t="b">
        <f t="shared" si="7"/>
        <v>0</v>
      </c>
      <c r="AL15" s="61" t="b">
        <f t="shared" si="8"/>
        <v>0</v>
      </c>
      <c r="AM15" s="54" t="b">
        <f t="shared" si="9"/>
        <v>0</v>
      </c>
      <c r="AN15" s="55" t="b">
        <f t="shared" si="10"/>
        <v>0</v>
      </c>
      <c r="AO15" s="46" t="b">
        <f t="shared" si="11"/>
        <v>0</v>
      </c>
      <c r="AP15" s="47" t="b">
        <f t="shared" si="12"/>
        <v>0</v>
      </c>
      <c r="AQ15" s="44" t="b">
        <f t="shared" si="13"/>
        <v>0</v>
      </c>
      <c r="AR15" s="45" t="b">
        <f t="shared" si="14"/>
        <v>0</v>
      </c>
    </row>
    <row r="16" spans="1:44" s="15" customFormat="1" ht="15.75" hidden="1" x14ac:dyDescent="0.25">
      <c r="A16" s="3">
        <v>44208</v>
      </c>
      <c r="B16" s="3"/>
      <c r="C16" s="98" t="str">
        <f t="shared" si="15"/>
        <v>Tuesday</v>
      </c>
      <c r="D16" s="100" t="str">
        <f>IFERROR(INDEX(Holidays!$B$2:$B$995,MATCH(A16,Holidays!$A$2:$A$995,0)),"")</f>
        <v/>
      </c>
      <c r="E16" s="4"/>
      <c r="F16" s="4"/>
      <c r="G16" s="5"/>
      <c r="H16" s="5"/>
      <c r="I16" s="5"/>
      <c r="J16" s="5"/>
      <c r="K16" s="70"/>
      <c r="L16" s="43"/>
      <c r="M16" s="54"/>
      <c r="N16" s="55"/>
      <c r="O16" s="46"/>
      <c r="P16" s="47"/>
      <c r="Q16" s="64"/>
      <c r="R16" s="65"/>
      <c r="S16" s="42">
        <f t="shared" si="0"/>
        <v>0</v>
      </c>
      <c r="T16" s="6">
        <f t="shared" si="16"/>
        <v>0</v>
      </c>
      <c r="U16" s="39">
        <f t="shared" si="17"/>
        <v>0</v>
      </c>
      <c r="V16" s="6">
        <f t="shared" si="1"/>
        <v>0</v>
      </c>
      <c r="W16" s="105"/>
      <c r="X16" s="10"/>
      <c r="Y16" s="105"/>
      <c r="Z16" s="10"/>
      <c r="AA16" s="105"/>
      <c r="AB16" s="10"/>
      <c r="AC16" s="107"/>
      <c r="AD16" s="29"/>
      <c r="AE16" s="106">
        <f t="shared" si="18"/>
        <v>0</v>
      </c>
      <c r="AF16" s="20">
        <f t="shared" si="2"/>
        <v>0</v>
      </c>
      <c r="AG16" s="16" t="b">
        <f t="shared" si="3"/>
        <v>0</v>
      </c>
      <c r="AH16" s="16" t="b">
        <f t="shared" si="4"/>
        <v>0</v>
      </c>
      <c r="AI16" s="16" t="b">
        <f t="shared" si="5"/>
        <v>0</v>
      </c>
      <c r="AJ16" s="41" t="b">
        <f t="shared" si="6"/>
        <v>0</v>
      </c>
      <c r="AK16" s="60" t="b">
        <f t="shared" si="7"/>
        <v>0</v>
      </c>
      <c r="AL16" s="61" t="b">
        <f t="shared" si="8"/>
        <v>0</v>
      </c>
      <c r="AM16" s="54" t="b">
        <f t="shared" si="9"/>
        <v>0</v>
      </c>
      <c r="AN16" s="55" t="b">
        <f t="shared" si="10"/>
        <v>0</v>
      </c>
      <c r="AO16" s="46" t="b">
        <f t="shared" si="11"/>
        <v>0</v>
      </c>
      <c r="AP16" s="47" t="b">
        <f t="shared" si="12"/>
        <v>0</v>
      </c>
      <c r="AQ16" s="44" t="b">
        <f t="shared" si="13"/>
        <v>0</v>
      </c>
      <c r="AR16" s="45" t="b">
        <f t="shared" si="14"/>
        <v>0</v>
      </c>
    </row>
    <row r="17" spans="1:44" s="15" customFormat="1" ht="15.75" hidden="1" x14ac:dyDescent="0.25">
      <c r="A17" s="3">
        <v>44209</v>
      </c>
      <c r="B17" s="3"/>
      <c r="C17" s="98" t="str">
        <f t="shared" si="15"/>
        <v>Wednesday</v>
      </c>
      <c r="D17" s="100" t="str">
        <f>IFERROR(INDEX(Holidays!$B$2:$B$995,MATCH(A17,Holidays!$A$2:$A$995,0)),"")</f>
        <v>Stephen Foster Memorial Day</v>
      </c>
      <c r="E17" s="4"/>
      <c r="F17" s="4"/>
      <c r="G17" s="5"/>
      <c r="H17" s="5"/>
      <c r="I17" s="5"/>
      <c r="J17" s="5"/>
      <c r="K17" s="70"/>
      <c r="L17" s="43"/>
      <c r="M17" s="54"/>
      <c r="N17" s="55"/>
      <c r="O17" s="46"/>
      <c r="P17" s="47"/>
      <c r="Q17" s="64"/>
      <c r="R17" s="65"/>
      <c r="S17" s="42">
        <f t="shared" si="0"/>
        <v>0</v>
      </c>
      <c r="T17" s="6">
        <f t="shared" si="16"/>
        <v>0</v>
      </c>
      <c r="U17" s="39">
        <f t="shared" si="17"/>
        <v>0</v>
      </c>
      <c r="V17" s="6">
        <f t="shared" si="1"/>
        <v>0</v>
      </c>
      <c r="W17" s="105"/>
      <c r="X17" s="10"/>
      <c r="Y17" s="105"/>
      <c r="Z17" s="10"/>
      <c r="AA17" s="105"/>
      <c r="AB17" s="10"/>
      <c r="AC17" s="107"/>
      <c r="AD17" s="29"/>
      <c r="AE17" s="106">
        <f t="shared" si="18"/>
        <v>0</v>
      </c>
      <c r="AF17" s="20">
        <f t="shared" si="2"/>
        <v>0</v>
      </c>
      <c r="AG17" s="16" t="b">
        <f t="shared" si="3"/>
        <v>0</v>
      </c>
      <c r="AH17" s="16" t="b">
        <f t="shared" si="4"/>
        <v>0</v>
      </c>
      <c r="AI17" s="16" t="b">
        <f t="shared" si="5"/>
        <v>0</v>
      </c>
      <c r="AJ17" s="41" t="b">
        <f t="shared" si="6"/>
        <v>0</v>
      </c>
      <c r="AK17" s="60" t="b">
        <f t="shared" si="7"/>
        <v>0</v>
      </c>
      <c r="AL17" s="61" t="b">
        <f t="shared" si="8"/>
        <v>0</v>
      </c>
      <c r="AM17" s="54" t="b">
        <f t="shared" si="9"/>
        <v>0</v>
      </c>
      <c r="AN17" s="55" t="b">
        <f t="shared" si="10"/>
        <v>0</v>
      </c>
      <c r="AO17" s="46" t="b">
        <f t="shared" si="11"/>
        <v>0</v>
      </c>
      <c r="AP17" s="47" t="b">
        <f t="shared" si="12"/>
        <v>0</v>
      </c>
      <c r="AQ17" s="44" t="b">
        <f t="shared" si="13"/>
        <v>0</v>
      </c>
      <c r="AR17" s="45" t="b">
        <f t="shared" si="14"/>
        <v>0</v>
      </c>
    </row>
    <row r="18" spans="1:44" s="15" customFormat="1" ht="15.75" hidden="1" x14ac:dyDescent="0.25">
      <c r="A18" s="3">
        <v>44210</v>
      </c>
      <c r="B18" s="3"/>
      <c r="C18" s="98" t="str">
        <f t="shared" si="15"/>
        <v>Thursday</v>
      </c>
      <c r="D18" s="100" t="str">
        <f>IFERROR(INDEX(Holidays!$B$2:$B$995,MATCH(A18,Holidays!$A$2:$A$995,0)),"")</f>
        <v>Orthodox New Year</v>
      </c>
      <c r="E18" s="4"/>
      <c r="F18" s="4"/>
      <c r="G18" s="5"/>
      <c r="H18" s="5"/>
      <c r="I18" s="5"/>
      <c r="J18" s="5"/>
      <c r="K18" s="70"/>
      <c r="L18" s="43"/>
      <c r="M18" s="54"/>
      <c r="N18" s="55"/>
      <c r="O18" s="46"/>
      <c r="P18" s="47"/>
      <c r="Q18" s="64"/>
      <c r="R18" s="65"/>
      <c r="S18" s="42">
        <f t="shared" si="0"/>
        <v>0</v>
      </c>
      <c r="T18" s="6">
        <f t="shared" si="16"/>
        <v>0</v>
      </c>
      <c r="U18" s="39">
        <f t="shared" si="17"/>
        <v>0</v>
      </c>
      <c r="V18" s="6">
        <f t="shared" si="1"/>
        <v>0</v>
      </c>
      <c r="W18" s="105"/>
      <c r="X18" s="10"/>
      <c r="Y18" s="105"/>
      <c r="Z18" s="10"/>
      <c r="AA18" s="105"/>
      <c r="AB18" s="10"/>
      <c r="AC18" s="107"/>
      <c r="AD18" s="29"/>
      <c r="AE18" s="106">
        <f t="shared" si="18"/>
        <v>0</v>
      </c>
      <c r="AF18" s="20">
        <f t="shared" si="2"/>
        <v>0</v>
      </c>
      <c r="AG18" s="16" t="b">
        <f t="shared" si="3"/>
        <v>0</v>
      </c>
      <c r="AH18" s="16" t="b">
        <f t="shared" si="4"/>
        <v>0</v>
      </c>
      <c r="AI18" s="16" t="b">
        <f t="shared" si="5"/>
        <v>0</v>
      </c>
      <c r="AJ18" s="41" t="b">
        <f t="shared" si="6"/>
        <v>0</v>
      </c>
      <c r="AK18" s="60" t="b">
        <f t="shared" si="7"/>
        <v>0</v>
      </c>
      <c r="AL18" s="61" t="b">
        <f t="shared" si="8"/>
        <v>0</v>
      </c>
      <c r="AM18" s="54" t="b">
        <f t="shared" si="9"/>
        <v>0</v>
      </c>
      <c r="AN18" s="55" t="b">
        <f t="shared" si="10"/>
        <v>0</v>
      </c>
      <c r="AO18" s="46" t="b">
        <f t="shared" si="11"/>
        <v>0</v>
      </c>
      <c r="AP18" s="47" t="b">
        <f t="shared" si="12"/>
        <v>0</v>
      </c>
      <c r="AQ18" s="44" t="b">
        <f t="shared" si="13"/>
        <v>0</v>
      </c>
      <c r="AR18" s="45" t="b">
        <f t="shared" si="14"/>
        <v>0</v>
      </c>
    </row>
    <row r="19" spans="1:44" s="15" customFormat="1" ht="15.75" hidden="1" x14ac:dyDescent="0.25">
      <c r="A19" s="3">
        <v>44211</v>
      </c>
      <c r="B19" s="3"/>
      <c r="C19" s="98" t="str">
        <f t="shared" si="15"/>
        <v>Friday</v>
      </c>
      <c r="D19" s="100" t="str">
        <f>IFERROR(INDEX(Holidays!$B$2:$B$995,MATCH(A19,Holidays!$A$2:$A$995,0)),"")</f>
        <v/>
      </c>
      <c r="E19" s="4"/>
      <c r="F19" s="4"/>
      <c r="G19" s="5"/>
      <c r="H19" s="5"/>
      <c r="I19" s="5"/>
      <c r="J19" s="5"/>
      <c r="K19" s="70"/>
      <c r="L19" s="43"/>
      <c r="M19" s="54"/>
      <c r="N19" s="55"/>
      <c r="O19" s="46"/>
      <c r="P19" s="47"/>
      <c r="Q19" s="64"/>
      <c r="R19" s="65"/>
      <c r="S19" s="42">
        <f t="shared" si="0"/>
        <v>0</v>
      </c>
      <c r="T19" s="6">
        <f t="shared" si="16"/>
        <v>0</v>
      </c>
      <c r="U19" s="39">
        <f t="shared" si="17"/>
        <v>0</v>
      </c>
      <c r="V19" s="6">
        <f t="shared" si="1"/>
        <v>0</v>
      </c>
      <c r="W19" s="105"/>
      <c r="X19" s="10"/>
      <c r="Y19" s="105"/>
      <c r="Z19" s="10"/>
      <c r="AA19" s="105"/>
      <c r="AB19" s="10"/>
      <c r="AC19" s="107"/>
      <c r="AD19" s="29"/>
      <c r="AE19" s="106">
        <f t="shared" si="18"/>
        <v>0</v>
      </c>
      <c r="AF19" s="20">
        <f t="shared" si="2"/>
        <v>0</v>
      </c>
      <c r="AG19" s="16" t="b">
        <f t="shared" si="3"/>
        <v>0</v>
      </c>
      <c r="AH19" s="16" t="b">
        <f t="shared" si="4"/>
        <v>0</v>
      </c>
      <c r="AI19" s="16" t="b">
        <f t="shared" si="5"/>
        <v>0</v>
      </c>
      <c r="AJ19" s="41" t="b">
        <f t="shared" si="6"/>
        <v>0</v>
      </c>
      <c r="AK19" s="60" t="b">
        <f t="shared" si="7"/>
        <v>0</v>
      </c>
      <c r="AL19" s="61" t="b">
        <f t="shared" si="8"/>
        <v>0</v>
      </c>
      <c r="AM19" s="54" t="b">
        <f t="shared" si="9"/>
        <v>0</v>
      </c>
      <c r="AN19" s="55" t="b">
        <f t="shared" si="10"/>
        <v>0</v>
      </c>
      <c r="AO19" s="46" t="b">
        <f t="shared" si="11"/>
        <v>0</v>
      </c>
      <c r="AP19" s="47" t="b">
        <f t="shared" si="12"/>
        <v>0</v>
      </c>
      <c r="AQ19" s="44" t="b">
        <f t="shared" si="13"/>
        <v>0</v>
      </c>
      <c r="AR19" s="45" t="b">
        <f t="shared" si="14"/>
        <v>0</v>
      </c>
    </row>
    <row r="20" spans="1:44" s="15" customFormat="1" ht="15.75" hidden="1" x14ac:dyDescent="0.25">
      <c r="A20" s="3">
        <v>44212</v>
      </c>
      <c r="B20" s="3"/>
      <c r="C20" s="98" t="str">
        <f t="shared" si="15"/>
        <v>Saturday</v>
      </c>
      <c r="D20" s="100" t="str">
        <f>IFERROR(INDEX(Holidays!$B$2:$B$995,MATCH(A20,Holidays!$A$2:$A$995,0)),"")</f>
        <v/>
      </c>
      <c r="E20" s="4"/>
      <c r="F20" s="4"/>
      <c r="G20" s="5"/>
      <c r="H20" s="5"/>
      <c r="I20" s="5"/>
      <c r="J20" s="5"/>
      <c r="K20" s="70"/>
      <c r="L20" s="43"/>
      <c r="M20" s="54"/>
      <c r="N20" s="55"/>
      <c r="O20" s="46"/>
      <c r="P20" s="47"/>
      <c r="Q20" s="64"/>
      <c r="R20" s="65"/>
      <c r="S20" s="42">
        <f t="shared" si="0"/>
        <v>0</v>
      </c>
      <c r="T20" s="6">
        <f t="shared" si="16"/>
        <v>0</v>
      </c>
      <c r="U20" s="39">
        <f t="shared" si="17"/>
        <v>0</v>
      </c>
      <c r="V20" s="6">
        <f t="shared" si="1"/>
        <v>0</v>
      </c>
      <c r="W20" s="105"/>
      <c r="X20" s="10"/>
      <c r="Y20" s="105"/>
      <c r="Z20" s="10"/>
      <c r="AA20" s="105"/>
      <c r="AB20" s="10"/>
      <c r="AC20" s="107"/>
      <c r="AD20" s="29"/>
      <c r="AE20" s="106">
        <f t="shared" si="18"/>
        <v>0</v>
      </c>
      <c r="AF20" s="20">
        <f t="shared" si="2"/>
        <v>0</v>
      </c>
      <c r="AG20" s="16" t="b">
        <f t="shared" si="3"/>
        <v>0</v>
      </c>
      <c r="AH20" s="16" t="b">
        <f t="shared" si="4"/>
        <v>0</v>
      </c>
      <c r="AI20" s="16" t="b">
        <f t="shared" si="5"/>
        <v>0</v>
      </c>
      <c r="AJ20" s="41" t="b">
        <f t="shared" si="6"/>
        <v>0</v>
      </c>
      <c r="AK20" s="60" t="b">
        <f t="shared" si="7"/>
        <v>0</v>
      </c>
      <c r="AL20" s="61" t="b">
        <f t="shared" si="8"/>
        <v>0</v>
      </c>
      <c r="AM20" s="54" t="b">
        <f t="shared" si="9"/>
        <v>0</v>
      </c>
      <c r="AN20" s="55" t="b">
        <f t="shared" si="10"/>
        <v>0</v>
      </c>
      <c r="AO20" s="46" t="b">
        <f t="shared" si="11"/>
        <v>0</v>
      </c>
      <c r="AP20" s="47" t="b">
        <f t="shared" si="12"/>
        <v>0</v>
      </c>
      <c r="AQ20" s="44" t="b">
        <f t="shared" si="13"/>
        <v>0</v>
      </c>
      <c r="AR20" s="45" t="b">
        <f t="shared" si="14"/>
        <v>0</v>
      </c>
    </row>
    <row r="21" spans="1:44" s="15" customFormat="1" ht="15.75" hidden="1" x14ac:dyDescent="0.25">
      <c r="A21" s="3">
        <v>44213</v>
      </c>
      <c r="B21" s="3"/>
      <c r="C21" s="98" t="str">
        <f t="shared" si="15"/>
        <v>Sunday</v>
      </c>
      <c r="D21" s="100" t="str">
        <f>IFERROR(INDEX(Holidays!$B$2:$B$995,MATCH(A21,Holidays!$A$2:$A$995,0)),"")</f>
        <v/>
      </c>
      <c r="E21" s="4"/>
      <c r="F21" s="4"/>
      <c r="G21" s="5"/>
      <c r="H21" s="5"/>
      <c r="I21" s="5"/>
      <c r="J21" s="5"/>
      <c r="K21" s="70"/>
      <c r="L21" s="43"/>
      <c r="M21" s="54"/>
      <c r="N21" s="55"/>
      <c r="O21" s="46"/>
      <c r="P21" s="47"/>
      <c r="Q21" s="64"/>
      <c r="R21" s="65"/>
      <c r="S21" s="42">
        <f t="shared" si="0"/>
        <v>0</v>
      </c>
      <c r="T21" s="6">
        <f t="shared" si="16"/>
        <v>0</v>
      </c>
      <c r="U21" s="39">
        <f t="shared" si="17"/>
        <v>0</v>
      </c>
      <c r="V21" s="6">
        <f t="shared" si="1"/>
        <v>0</v>
      </c>
      <c r="W21" s="105"/>
      <c r="X21" s="10"/>
      <c r="Y21" s="105"/>
      <c r="Z21" s="10"/>
      <c r="AA21" s="105"/>
      <c r="AB21" s="10"/>
      <c r="AC21" s="107"/>
      <c r="AD21" s="29"/>
      <c r="AE21" s="106">
        <f t="shared" si="18"/>
        <v>0</v>
      </c>
      <c r="AF21" s="20">
        <f t="shared" si="2"/>
        <v>0</v>
      </c>
      <c r="AG21" s="16" t="b">
        <f t="shared" si="3"/>
        <v>0</v>
      </c>
      <c r="AH21" s="16" t="b">
        <f t="shared" si="4"/>
        <v>0</v>
      </c>
      <c r="AI21" s="16" t="b">
        <f t="shared" si="5"/>
        <v>0</v>
      </c>
      <c r="AJ21" s="41" t="b">
        <f t="shared" si="6"/>
        <v>0</v>
      </c>
      <c r="AK21" s="60" t="b">
        <f t="shared" si="7"/>
        <v>0</v>
      </c>
      <c r="AL21" s="61" t="b">
        <f t="shared" si="8"/>
        <v>0</v>
      </c>
      <c r="AM21" s="54" t="b">
        <f t="shared" si="9"/>
        <v>0</v>
      </c>
      <c r="AN21" s="55" t="b">
        <f t="shared" si="10"/>
        <v>0</v>
      </c>
      <c r="AO21" s="46" t="b">
        <f t="shared" si="11"/>
        <v>0</v>
      </c>
      <c r="AP21" s="47" t="b">
        <f t="shared" si="12"/>
        <v>0</v>
      </c>
      <c r="AQ21" s="44" t="b">
        <f t="shared" si="13"/>
        <v>0</v>
      </c>
      <c r="AR21" s="45" t="b">
        <f t="shared" si="14"/>
        <v>0</v>
      </c>
    </row>
    <row r="22" spans="1:44" s="15" customFormat="1" ht="15.75" hidden="1" x14ac:dyDescent="0.25">
      <c r="A22" s="3">
        <v>44214</v>
      </c>
      <c r="B22" s="3"/>
      <c r="C22" s="98" t="str">
        <f t="shared" si="15"/>
        <v>Monday</v>
      </c>
      <c r="D22" s="100" t="str">
        <f>IFERROR(INDEX(Holidays!$B$2:$B$995,MATCH(A22,Holidays!$A$2:$A$995,0)),"")</f>
        <v>Martin Luther King Jr. Day</v>
      </c>
      <c r="E22" s="4"/>
      <c r="F22" s="4"/>
      <c r="G22" s="5"/>
      <c r="H22" s="5"/>
      <c r="I22" s="5"/>
      <c r="J22" s="5"/>
      <c r="K22" s="70"/>
      <c r="L22" s="43"/>
      <c r="M22" s="54"/>
      <c r="N22" s="55"/>
      <c r="O22" s="46"/>
      <c r="P22" s="47"/>
      <c r="Q22" s="64"/>
      <c r="R22" s="65"/>
      <c r="S22" s="42">
        <f t="shared" si="0"/>
        <v>0</v>
      </c>
      <c r="T22" s="6">
        <f t="shared" si="16"/>
        <v>0</v>
      </c>
      <c r="U22" s="39">
        <f t="shared" si="17"/>
        <v>0</v>
      </c>
      <c r="V22" s="6">
        <f t="shared" si="1"/>
        <v>0</v>
      </c>
      <c r="W22" s="105"/>
      <c r="X22" s="10"/>
      <c r="Y22" s="105"/>
      <c r="Z22" s="10"/>
      <c r="AA22" s="105"/>
      <c r="AB22" s="10"/>
      <c r="AC22" s="107"/>
      <c r="AD22" s="29"/>
      <c r="AE22" s="106">
        <f t="shared" si="18"/>
        <v>0</v>
      </c>
      <c r="AF22" s="20">
        <f t="shared" si="2"/>
        <v>0</v>
      </c>
      <c r="AG22" s="16" t="b">
        <f t="shared" si="3"/>
        <v>0</v>
      </c>
      <c r="AH22" s="16" t="b">
        <f t="shared" si="4"/>
        <v>0</v>
      </c>
      <c r="AI22" s="16" t="b">
        <f t="shared" si="5"/>
        <v>0</v>
      </c>
      <c r="AJ22" s="41" t="b">
        <f t="shared" si="6"/>
        <v>0</v>
      </c>
      <c r="AK22" s="60" t="b">
        <f t="shared" si="7"/>
        <v>0</v>
      </c>
      <c r="AL22" s="61" t="b">
        <f t="shared" si="8"/>
        <v>0</v>
      </c>
      <c r="AM22" s="54" t="b">
        <f t="shared" si="9"/>
        <v>0</v>
      </c>
      <c r="AN22" s="55" t="b">
        <f t="shared" si="10"/>
        <v>0</v>
      </c>
      <c r="AO22" s="46" t="b">
        <f t="shared" si="11"/>
        <v>0</v>
      </c>
      <c r="AP22" s="47" t="b">
        <f t="shared" si="12"/>
        <v>0</v>
      </c>
      <c r="AQ22" s="44" t="b">
        <f t="shared" si="13"/>
        <v>0</v>
      </c>
      <c r="AR22" s="45" t="b">
        <f t="shared" si="14"/>
        <v>0</v>
      </c>
    </row>
    <row r="23" spans="1:44" s="15" customFormat="1" ht="15.75" hidden="1" x14ac:dyDescent="0.25">
      <c r="A23" s="3">
        <v>44215</v>
      </c>
      <c r="B23" s="3"/>
      <c r="C23" s="98" t="str">
        <f t="shared" si="15"/>
        <v>Tuesday</v>
      </c>
      <c r="D23" s="100" t="str">
        <f>IFERROR(INDEX(Holidays!$B$2:$B$995,MATCH(A23,Holidays!$A$2:$A$995,0)),"")</f>
        <v/>
      </c>
      <c r="E23" s="4"/>
      <c r="F23" s="4"/>
      <c r="G23" s="5"/>
      <c r="H23" s="5"/>
      <c r="I23" s="5"/>
      <c r="J23" s="5"/>
      <c r="K23" s="70"/>
      <c r="L23" s="43"/>
      <c r="M23" s="54"/>
      <c r="N23" s="55"/>
      <c r="O23" s="46"/>
      <c r="P23" s="47"/>
      <c r="Q23" s="64"/>
      <c r="R23" s="65"/>
      <c r="S23" s="42">
        <f t="shared" si="0"/>
        <v>0</v>
      </c>
      <c r="T23" s="6">
        <f t="shared" si="16"/>
        <v>0</v>
      </c>
      <c r="U23" s="39">
        <f t="shared" si="17"/>
        <v>0</v>
      </c>
      <c r="V23" s="6">
        <f t="shared" si="1"/>
        <v>0</v>
      </c>
      <c r="W23" s="105"/>
      <c r="X23" s="10"/>
      <c r="Y23" s="105"/>
      <c r="Z23" s="10"/>
      <c r="AA23" s="105"/>
      <c r="AB23" s="10"/>
      <c r="AC23" s="107"/>
      <c r="AD23" s="29"/>
      <c r="AE23" s="106">
        <f t="shared" si="18"/>
        <v>0</v>
      </c>
      <c r="AF23" s="20">
        <f t="shared" si="2"/>
        <v>0</v>
      </c>
      <c r="AG23" s="16" t="b">
        <f t="shared" si="3"/>
        <v>0</v>
      </c>
      <c r="AH23" s="16" t="b">
        <f t="shared" si="4"/>
        <v>0</v>
      </c>
      <c r="AI23" s="16" t="b">
        <f t="shared" si="5"/>
        <v>0</v>
      </c>
      <c r="AJ23" s="41" t="b">
        <f t="shared" si="6"/>
        <v>0</v>
      </c>
      <c r="AK23" s="60" t="b">
        <f t="shared" si="7"/>
        <v>0</v>
      </c>
      <c r="AL23" s="61" t="b">
        <f t="shared" si="8"/>
        <v>0</v>
      </c>
      <c r="AM23" s="54" t="b">
        <f t="shared" si="9"/>
        <v>0</v>
      </c>
      <c r="AN23" s="55" t="b">
        <f t="shared" si="10"/>
        <v>0</v>
      </c>
      <c r="AO23" s="46" t="b">
        <f t="shared" si="11"/>
        <v>0</v>
      </c>
      <c r="AP23" s="47" t="b">
        <f t="shared" si="12"/>
        <v>0</v>
      </c>
      <c r="AQ23" s="44" t="b">
        <f t="shared" si="13"/>
        <v>0</v>
      </c>
      <c r="AR23" s="45" t="b">
        <f t="shared" si="14"/>
        <v>0</v>
      </c>
    </row>
    <row r="24" spans="1:44" s="15" customFormat="1" ht="15.75" hidden="1" x14ac:dyDescent="0.25">
      <c r="A24" s="3">
        <v>44216</v>
      </c>
      <c r="B24" s="3"/>
      <c r="C24" s="98" t="str">
        <f t="shared" si="15"/>
        <v>Wednesday</v>
      </c>
      <c r="D24" s="100" t="str">
        <f>IFERROR(INDEX(Holidays!$B$2:$B$995,MATCH(A24,Holidays!$A$2:$A$995,0)),"")</f>
        <v>Inauguration Day</v>
      </c>
      <c r="E24" s="4"/>
      <c r="F24" s="4"/>
      <c r="G24" s="5"/>
      <c r="H24" s="5"/>
      <c r="I24" s="5"/>
      <c r="J24" s="5"/>
      <c r="K24" s="70"/>
      <c r="L24" s="43"/>
      <c r="M24" s="54"/>
      <c r="N24" s="55"/>
      <c r="O24" s="46"/>
      <c r="P24" s="47"/>
      <c r="Q24" s="64"/>
      <c r="R24" s="65"/>
      <c r="S24" s="42">
        <f t="shared" si="0"/>
        <v>0</v>
      </c>
      <c r="T24" s="6">
        <f t="shared" si="16"/>
        <v>0</v>
      </c>
      <c r="U24" s="39">
        <f t="shared" si="17"/>
        <v>0</v>
      </c>
      <c r="V24" s="6">
        <f t="shared" si="1"/>
        <v>0</v>
      </c>
      <c r="W24" s="105"/>
      <c r="X24" s="10"/>
      <c r="Y24" s="105"/>
      <c r="Z24" s="10"/>
      <c r="AA24" s="105"/>
      <c r="AB24" s="10"/>
      <c r="AC24" s="107"/>
      <c r="AD24" s="29"/>
      <c r="AE24" s="106">
        <f t="shared" si="18"/>
        <v>0</v>
      </c>
      <c r="AF24" s="20">
        <f t="shared" si="2"/>
        <v>0</v>
      </c>
      <c r="AG24" s="16" t="b">
        <f t="shared" si="3"/>
        <v>0</v>
      </c>
      <c r="AH24" s="16" t="b">
        <f t="shared" si="4"/>
        <v>0</v>
      </c>
      <c r="AI24" s="16" t="b">
        <f t="shared" si="5"/>
        <v>0</v>
      </c>
      <c r="AJ24" s="41" t="b">
        <f t="shared" si="6"/>
        <v>0</v>
      </c>
      <c r="AK24" s="60" t="b">
        <f t="shared" si="7"/>
        <v>0</v>
      </c>
      <c r="AL24" s="61" t="b">
        <f t="shared" si="8"/>
        <v>0</v>
      </c>
      <c r="AM24" s="54" t="b">
        <f t="shared" si="9"/>
        <v>0</v>
      </c>
      <c r="AN24" s="55" t="b">
        <f t="shared" si="10"/>
        <v>0</v>
      </c>
      <c r="AO24" s="46" t="b">
        <f t="shared" si="11"/>
        <v>0</v>
      </c>
      <c r="AP24" s="47" t="b">
        <f t="shared" si="12"/>
        <v>0</v>
      </c>
      <c r="AQ24" s="44" t="b">
        <f t="shared" si="13"/>
        <v>0</v>
      </c>
      <c r="AR24" s="45" t="b">
        <f t="shared" si="14"/>
        <v>0</v>
      </c>
    </row>
    <row r="25" spans="1:44" s="15" customFormat="1" ht="15.75" hidden="1" x14ac:dyDescent="0.25">
      <c r="A25" s="3">
        <v>44217</v>
      </c>
      <c r="B25" s="3"/>
      <c r="C25" s="98" t="str">
        <f t="shared" si="15"/>
        <v>Thursday</v>
      </c>
      <c r="D25" s="100" t="str">
        <f>IFERROR(INDEX(Holidays!$B$2:$B$995,MATCH(A25,Holidays!$A$2:$A$995,0)),"")</f>
        <v/>
      </c>
      <c r="E25" s="4"/>
      <c r="F25" s="4"/>
      <c r="G25" s="5"/>
      <c r="H25" s="5"/>
      <c r="I25" s="5"/>
      <c r="J25" s="5"/>
      <c r="K25" s="70"/>
      <c r="L25" s="43"/>
      <c r="M25" s="54"/>
      <c r="N25" s="55"/>
      <c r="O25" s="46"/>
      <c r="P25" s="47"/>
      <c r="Q25" s="64"/>
      <c r="R25" s="65"/>
      <c r="S25" s="42">
        <f t="shared" si="0"/>
        <v>0</v>
      </c>
      <c r="T25" s="6">
        <f t="shared" si="16"/>
        <v>0</v>
      </c>
      <c r="U25" s="39">
        <f t="shared" si="17"/>
        <v>0</v>
      </c>
      <c r="V25" s="6">
        <f t="shared" si="1"/>
        <v>0</v>
      </c>
      <c r="W25" s="105"/>
      <c r="X25" s="10"/>
      <c r="Y25" s="105"/>
      <c r="Z25" s="10"/>
      <c r="AA25" s="105"/>
      <c r="AB25" s="10"/>
      <c r="AC25" s="107"/>
      <c r="AD25" s="29"/>
      <c r="AE25" s="106">
        <f t="shared" si="18"/>
        <v>0</v>
      </c>
      <c r="AF25" s="20">
        <f t="shared" si="2"/>
        <v>0</v>
      </c>
      <c r="AG25" s="16" t="b">
        <f t="shared" si="3"/>
        <v>0</v>
      </c>
      <c r="AH25" s="16" t="b">
        <f t="shared" si="4"/>
        <v>0</v>
      </c>
      <c r="AI25" s="16" t="b">
        <f t="shared" si="5"/>
        <v>0</v>
      </c>
      <c r="AJ25" s="41" t="b">
        <f t="shared" si="6"/>
        <v>0</v>
      </c>
      <c r="AK25" s="60" t="b">
        <f t="shared" si="7"/>
        <v>0</v>
      </c>
      <c r="AL25" s="61" t="b">
        <f t="shared" si="8"/>
        <v>0</v>
      </c>
      <c r="AM25" s="54" t="b">
        <f t="shared" si="9"/>
        <v>0</v>
      </c>
      <c r="AN25" s="55" t="b">
        <f t="shared" si="10"/>
        <v>0</v>
      </c>
      <c r="AO25" s="46" t="b">
        <f t="shared" si="11"/>
        <v>0</v>
      </c>
      <c r="AP25" s="47" t="b">
        <f t="shared" si="12"/>
        <v>0</v>
      </c>
      <c r="AQ25" s="44" t="b">
        <f t="shared" si="13"/>
        <v>0</v>
      </c>
      <c r="AR25" s="45" t="b">
        <f t="shared" si="14"/>
        <v>0</v>
      </c>
    </row>
    <row r="26" spans="1:44" s="15" customFormat="1" ht="15.75" hidden="1" x14ac:dyDescent="0.25">
      <c r="A26" s="3">
        <v>44218</v>
      </c>
      <c r="B26" s="3"/>
      <c r="C26" s="98" t="str">
        <f t="shared" si="15"/>
        <v>Friday</v>
      </c>
      <c r="D26" s="100" t="str">
        <f>IFERROR(INDEX(Holidays!$B$2:$B$995,MATCH(A26,Holidays!$A$2:$A$995,0)),"")</f>
        <v/>
      </c>
      <c r="E26" s="4"/>
      <c r="F26" s="4"/>
      <c r="G26" s="5"/>
      <c r="H26" s="5"/>
      <c r="I26" s="5"/>
      <c r="J26" s="5"/>
      <c r="K26" s="70"/>
      <c r="L26" s="43"/>
      <c r="M26" s="54"/>
      <c r="N26" s="55"/>
      <c r="O26" s="46"/>
      <c r="P26" s="47"/>
      <c r="Q26" s="64"/>
      <c r="R26" s="65"/>
      <c r="S26" s="42">
        <f t="shared" si="0"/>
        <v>0</v>
      </c>
      <c r="T26" s="6">
        <f t="shared" si="16"/>
        <v>0</v>
      </c>
      <c r="U26" s="39">
        <f t="shared" si="17"/>
        <v>0</v>
      </c>
      <c r="V26" s="6">
        <f t="shared" si="1"/>
        <v>0</v>
      </c>
      <c r="W26" s="105"/>
      <c r="X26" s="10"/>
      <c r="Y26" s="105"/>
      <c r="Z26" s="10"/>
      <c r="AA26" s="105"/>
      <c r="AB26" s="10"/>
      <c r="AC26" s="107"/>
      <c r="AD26" s="29"/>
      <c r="AE26" s="106">
        <f t="shared" si="18"/>
        <v>0</v>
      </c>
      <c r="AF26" s="20">
        <f t="shared" si="2"/>
        <v>0</v>
      </c>
      <c r="AG26" s="16" t="b">
        <f t="shared" si="3"/>
        <v>0</v>
      </c>
      <c r="AH26" s="16" t="b">
        <f t="shared" si="4"/>
        <v>0</v>
      </c>
      <c r="AI26" s="16" t="b">
        <f t="shared" si="5"/>
        <v>0</v>
      </c>
      <c r="AJ26" s="41" t="b">
        <f t="shared" si="6"/>
        <v>0</v>
      </c>
      <c r="AK26" s="60" t="b">
        <f t="shared" si="7"/>
        <v>0</v>
      </c>
      <c r="AL26" s="61" t="b">
        <f t="shared" si="8"/>
        <v>0</v>
      </c>
      <c r="AM26" s="54" t="b">
        <f t="shared" si="9"/>
        <v>0</v>
      </c>
      <c r="AN26" s="55" t="b">
        <f t="shared" si="10"/>
        <v>0</v>
      </c>
      <c r="AO26" s="46" t="b">
        <f t="shared" si="11"/>
        <v>0</v>
      </c>
      <c r="AP26" s="47" t="b">
        <f t="shared" si="12"/>
        <v>0</v>
      </c>
      <c r="AQ26" s="44" t="b">
        <f t="shared" si="13"/>
        <v>0</v>
      </c>
      <c r="AR26" s="45" t="b">
        <f t="shared" si="14"/>
        <v>0</v>
      </c>
    </row>
    <row r="27" spans="1:44" s="15" customFormat="1" ht="15.75" hidden="1" x14ac:dyDescent="0.25">
      <c r="A27" s="3">
        <v>44219</v>
      </c>
      <c r="B27" s="3"/>
      <c r="C27" s="98" t="str">
        <f t="shared" si="15"/>
        <v>Saturday</v>
      </c>
      <c r="D27" s="100" t="str">
        <f>IFERROR(INDEX(Holidays!$B$2:$B$995,MATCH(A27,Holidays!$A$2:$A$995,0)),"")</f>
        <v/>
      </c>
      <c r="E27" s="4"/>
      <c r="F27" s="4"/>
      <c r="G27" s="5"/>
      <c r="H27" s="5"/>
      <c r="I27" s="5"/>
      <c r="J27" s="5"/>
      <c r="K27" s="70"/>
      <c r="L27" s="43"/>
      <c r="M27" s="54"/>
      <c r="N27" s="55"/>
      <c r="O27" s="46"/>
      <c r="P27" s="47"/>
      <c r="Q27" s="64"/>
      <c r="R27" s="65"/>
      <c r="S27" s="42">
        <f t="shared" si="0"/>
        <v>0</v>
      </c>
      <c r="T27" s="6">
        <f t="shared" si="16"/>
        <v>0</v>
      </c>
      <c r="U27" s="39">
        <f t="shared" si="17"/>
        <v>0</v>
      </c>
      <c r="V27" s="6">
        <f t="shared" si="1"/>
        <v>0</v>
      </c>
      <c r="W27" s="105"/>
      <c r="X27" s="10"/>
      <c r="Y27" s="105"/>
      <c r="Z27" s="10"/>
      <c r="AA27" s="105"/>
      <c r="AB27" s="10"/>
      <c r="AC27" s="107"/>
      <c r="AD27" s="29"/>
      <c r="AE27" s="106">
        <f t="shared" si="18"/>
        <v>0</v>
      </c>
      <c r="AF27" s="20">
        <f t="shared" si="2"/>
        <v>0</v>
      </c>
      <c r="AG27" s="16" t="b">
        <f t="shared" si="3"/>
        <v>0</v>
      </c>
      <c r="AH27" s="16" t="b">
        <f t="shared" si="4"/>
        <v>0</v>
      </c>
      <c r="AI27" s="16" t="b">
        <f t="shared" si="5"/>
        <v>0</v>
      </c>
      <c r="AJ27" s="41" t="b">
        <f t="shared" si="6"/>
        <v>0</v>
      </c>
      <c r="AK27" s="60" t="b">
        <f t="shared" si="7"/>
        <v>0</v>
      </c>
      <c r="AL27" s="61" t="b">
        <f t="shared" si="8"/>
        <v>0</v>
      </c>
      <c r="AM27" s="54" t="b">
        <f t="shared" si="9"/>
        <v>0</v>
      </c>
      <c r="AN27" s="55" t="b">
        <f t="shared" si="10"/>
        <v>0</v>
      </c>
      <c r="AO27" s="46" t="b">
        <f t="shared" si="11"/>
        <v>0</v>
      </c>
      <c r="AP27" s="47" t="b">
        <f t="shared" si="12"/>
        <v>0</v>
      </c>
      <c r="AQ27" s="44" t="b">
        <f t="shared" si="13"/>
        <v>0</v>
      </c>
      <c r="AR27" s="45" t="b">
        <f t="shared" si="14"/>
        <v>0</v>
      </c>
    </row>
    <row r="28" spans="1:44" s="15" customFormat="1" ht="15.75" hidden="1" x14ac:dyDescent="0.25">
      <c r="A28" s="3">
        <v>44220</v>
      </c>
      <c r="B28" s="3"/>
      <c r="C28" s="98" t="str">
        <f t="shared" si="15"/>
        <v>Sunday</v>
      </c>
      <c r="D28" s="100" t="str">
        <f>IFERROR(INDEX(Holidays!$B$2:$B$995,MATCH(A28,Holidays!$A$2:$A$995,0)),"")</f>
        <v/>
      </c>
      <c r="E28" s="4"/>
      <c r="F28" s="4"/>
      <c r="G28" s="5"/>
      <c r="H28" s="5"/>
      <c r="I28" s="5"/>
      <c r="J28" s="5"/>
      <c r="K28" s="70"/>
      <c r="L28" s="43"/>
      <c r="M28" s="54"/>
      <c r="N28" s="55"/>
      <c r="O28" s="46"/>
      <c r="P28" s="47"/>
      <c r="Q28" s="64"/>
      <c r="R28" s="65"/>
      <c r="S28" s="42">
        <f t="shared" si="0"/>
        <v>0</v>
      </c>
      <c r="T28" s="6">
        <f t="shared" si="16"/>
        <v>0</v>
      </c>
      <c r="U28" s="39">
        <f t="shared" si="17"/>
        <v>0</v>
      </c>
      <c r="V28" s="6">
        <f t="shared" si="1"/>
        <v>0</v>
      </c>
      <c r="W28" s="105"/>
      <c r="X28" s="10"/>
      <c r="Y28" s="105"/>
      <c r="Z28" s="10"/>
      <c r="AA28" s="105"/>
      <c r="AB28" s="10"/>
      <c r="AC28" s="107"/>
      <c r="AD28" s="29"/>
      <c r="AE28" s="106">
        <f t="shared" si="18"/>
        <v>0</v>
      </c>
      <c r="AF28" s="20">
        <f t="shared" si="2"/>
        <v>0</v>
      </c>
      <c r="AG28" s="16" t="b">
        <f t="shared" si="3"/>
        <v>0</v>
      </c>
      <c r="AH28" s="16" t="b">
        <f t="shared" si="4"/>
        <v>0</v>
      </c>
      <c r="AI28" s="16" t="b">
        <f t="shared" si="5"/>
        <v>0</v>
      </c>
      <c r="AJ28" s="41" t="b">
        <f t="shared" si="6"/>
        <v>0</v>
      </c>
      <c r="AK28" s="60" t="b">
        <f t="shared" si="7"/>
        <v>0</v>
      </c>
      <c r="AL28" s="61" t="b">
        <f t="shared" si="8"/>
        <v>0</v>
      </c>
      <c r="AM28" s="54" t="b">
        <f t="shared" si="9"/>
        <v>0</v>
      </c>
      <c r="AN28" s="55" t="b">
        <f t="shared" si="10"/>
        <v>0</v>
      </c>
      <c r="AO28" s="46" t="b">
        <f t="shared" si="11"/>
        <v>0</v>
      </c>
      <c r="AP28" s="47" t="b">
        <f t="shared" si="12"/>
        <v>0</v>
      </c>
      <c r="AQ28" s="44" t="b">
        <f t="shared" si="13"/>
        <v>0</v>
      </c>
      <c r="AR28" s="45" t="b">
        <f t="shared" si="14"/>
        <v>0</v>
      </c>
    </row>
    <row r="29" spans="1:44" s="15" customFormat="1" ht="15.75" hidden="1" x14ac:dyDescent="0.25">
      <c r="A29" s="3">
        <v>44221</v>
      </c>
      <c r="B29" s="3"/>
      <c r="C29" s="98" t="str">
        <f t="shared" si="15"/>
        <v>Monday</v>
      </c>
      <c r="D29" s="100" t="str">
        <f>IFERROR(INDEX(Holidays!$B$2:$B$995,MATCH(A29,Holidays!$A$2:$A$995,0)),"")</f>
        <v/>
      </c>
      <c r="E29" s="4"/>
      <c r="F29" s="4"/>
      <c r="G29" s="5"/>
      <c r="H29" s="5"/>
      <c r="I29" s="5"/>
      <c r="J29" s="5"/>
      <c r="K29" s="70"/>
      <c r="L29" s="43"/>
      <c r="M29" s="54"/>
      <c r="N29" s="55"/>
      <c r="O29" s="46"/>
      <c r="P29" s="47"/>
      <c r="Q29" s="64"/>
      <c r="R29" s="65"/>
      <c r="S29" s="42">
        <f t="shared" si="0"/>
        <v>0</v>
      </c>
      <c r="T29" s="6">
        <f t="shared" si="16"/>
        <v>0</v>
      </c>
      <c r="U29" s="39">
        <f t="shared" si="17"/>
        <v>0</v>
      </c>
      <c r="V29" s="6">
        <f t="shared" si="1"/>
        <v>0</v>
      </c>
      <c r="W29" s="105"/>
      <c r="X29" s="10"/>
      <c r="Y29" s="105"/>
      <c r="Z29" s="10"/>
      <c r="AA29" s="105"/>
      <c r="AB29" s="10"/>
      <c r="AC29" s="107"/>
      <c r="AD29" s="29"/>
      <c r="AE29" s="106">
        <f t="shared" si="18"/>
        <v>0</v>
      </c>
      <c r="AF29" s="20">
        <f t="shared" si="2"/>
        <v>0</v>
      </c>
      <c r="AG29" s="16" t="b">
        <f t="shared" si="3"/>
        <v>0</v>
      </c>
      <c r="AH29" s="16" t="b">
        <f t="shared" si="4"/>
        <v>0</v>
      </c>
      <c r="AI29" s="16" t="b">
        <f t="shared" si="5"/>
        <v>0</v>
      </c>
      <c r="AJ29" s="41" t="b">
        <f t="shared" si="6"/>
        <v>0</v>
      </c>
      <c r="AK29" s="60" t="b">
        <f t="shared" si="7"/>
        <v>0</v>
      </c>
      <c r="AL29" s="61" t="b">
        <f t="shared" si="8"/>
        <v>0</v>
      </c>
      <c r="AM29" s="54" t="b">
        <f t="shared" si="9"/>
        <v>0</v>
      </c>
      <c r="AN29" s="55" t="b">
        <f t="shared" si="10"/>
        <v>0</v>
      </c>
      <c r="AO29" s="46" t="b">
        <f t="shared" si="11"/>
        <v>0</v>
      </c>
      <c r="AP29" s="47" t="b">
        <f t="shared" si="12"/>
        <v>0</v>
      </c>
      <c r="AQ29" s="44" t="b">
        <f t="shared" si="13"/>
        <v>0</v>
      </c>
      <c r="AR29" s="45" t="b">
        <f t="shared" si="14"/>
        <v>0</v>
      </c>
    </row>
    <row r="30" spans="1:44" s="15" customFormat="1" ht="15.75" hidden="1" x14ac:dyDescent="0.25">
      <c r="A30" s="3">
        <v>44222</v>
      </c>
      <c r="B30" s="3"/>
      <c r="C30" s="98" t="str">
        <f t="shared" si="15"/>
        <v>Tuesday</v>
      </c>
      <c r="D30" s="100" t="str">
        <f>IFERROR(INDEX(Holidays!$B$2:$B$995,MATCH(A30,Holidays!$A$2:$A$995,0)),"")</f>
        <v/>
      </c>
      <c r="E30" s="4"/>
      <c r="F30" s="4"/>
      <c r="G30" s="5"/>
      <c r="H30" s="5"/>
      <c r="I30" s="5"/>
      <c r="J30" s="5"/>
      <c r="K30" s="70"/>
      <c r="L30" s="43"/>
      <c r="M30" s="54"/>
      <c r="N30" s="55"/>
      <c r="O30" s="46"/>
      <c r="P30" s="47"/>
      <c r="Q30" s="64"/>
      <c r="R30" s="65"/>
      <c r="S30" s="42">
        <f t="shared" si="0"/>
        <v>0</v>
      </c>
      <c r="T30" s="6">
        <f t="shared" si="16"/>
        <v>0</v>
      </c>
      <c r="U30" s="39">
        <f t="shared" si="17"/>
        <v>0</v>
      </c>
      <c r="V30" s="6">
        <f t="shared" si="1"/>
        <v>0</v>
      </c>
      <c r="W30" s="105"/>
      <c r="X30" s="10"/>
      <c r="Y30" s="105"/>
      <c r="Z30" s="10"/>
      <c r="AA30" s="105"/>
      <c r="AB30" s="10"/>
      <c r="AC30" s="107"/>
      <c r="AD30" s="29"/>
      <c r="AE30" s="106">
        <f t="shared" si="18"/>
        <v>0</v>
      </c>
      <c r="AF30" s="20">
        <f t="shared" si="2"/>
        <v>0</v>
      </c>
      <c r="AG30" s="16" t="b">
        <f t="shared" si="3"/>
        <v>0</v>
      </c>
      <c r="AH30" s="16" t="b">
        <f t="shared" si="4"/>
        <v>0</v>
      </c>
      <c r="AI30" s="16" t="b">
        <f t="shared" si="5"/>
        <v>0</v>
      </c>
      <c r="AJ30" s="41" t="b">
        <f t="shared" si="6"/>
        <v>0</v>
      </c>
      <c r="AK30" s="60" t="b">
        <f t="shared" si="7"/>
        <v>0</v>
      </c>
      <c r="AL30" s="61" t="b">
        <f t="shared" si="8"/>
        <v>0</v>
      </c>
      <c r="AM30" s="54" t="b">
        <f t="shared" si="9"/>
        <v>0</v>
      </c>
      <c r="AN30" s="55" t="b">
        <f t="shared" si="10"/>
        <v>0</v>
      </c>
      <c r="AO30" s="46" t="b">
        <f t="shared" si="11"/>
        <v>0</v>
      </c>
      <c r="AP30" s="47" t="b">
        <f t="shared" si="12"/>
        <v>0</v>
      </c>
      <c r="AQ30" s="44" t="b">
        <f t="shared" si="13"/>
        <v>0</v>
      </c>
      <c r="AR30" s="45" t="b">
        <f t="shared" si="14"/>
        <v>0</v>
      </c>
    </row>
    <row r="31" spans="1:44" s="15" customFormat="1" ht="15.75" hidden="1" x14ac:dyDescent="0.25">
      <c r="A31" s="3">
        <v>44223</v>
      </c>
      <c r="B31" s="3"/>
      <c r="C31" s="98" t="str">
        <f t="shared" si="15"/>
        <v>Wednesday</v>
      </c>
      <c r="D31" s="100" t="str">
        <f>IFERROR(INDEX(Holidays!$B$2:$B$995,MATCH(A31,Holidays!$A$2:$A$995,0)),"")</f>
        <v/>
      </c>
      <c r="E31" s="4"/>
      <c r="F31" s="4"/>
      <c r="G31" s="5"/>
      <c r="H31" s="5"/>
      <c r="I31" s="5"/>
      <c r="J31" s="5"/>
      <c r="K31" s="70"/>
      <c r="L31" s="43"/>
      <c r="M31" s="54"/>
      <c r="N31" s="55"/>
      <c r="O31" s="46"/>
      <c r="P31" s="47"/>
      <c r="Q31" s="64"/>
      <c r="R31" s="65"/>
      <c r="S31" s="42">
        <f t="shared" si="0"/>
        <v>0</v>
      </c>
      <c r="T31" s="6">
        <f t="shared" si="16"/>
        <v>0</v>
      </c>
      <c r="U31" s="39">
        <f t="shared" si="17"/>
        <v>0</v>
      </c>
      <c r="V31" s="6">
        <f t="shared" si="1"/>
        <v>0</v>
      </c>
      <c r="W31" s="105"/>
      <c r="X31" s="10"/>
      <c r="Y31" s="105"/>
      <c r="Z31" s="10"/>
      <c r="AA31" s="105"/>
      <c r="AB31" s="10"/>
      <c r="AC31" s="107"/>
      <c r="AD31" s="29"/>
      <c r="AE31" s="106">
        <f t="shared" si="18"/>
        <v>0</v>
      </c>
      <c r="AF31" s="20">
        <f t="shared" si="2"/>
        <v>0</v>
      </c>
      <c r="AG31" s="16" t="b">
        <f t="shared" si="3"/>
        <v>0</v>
      </c>
      <c r="AH31" s="16" t="b">
        <f t="shared" si="4"/>
        <v>0</v>
      </c>
      <c r="AI31" s="16" t="b">
        <f t="shared" si="5"/>
        <v>0</v>
      </c>
      <c r="AJ31" s="41" t="b">
        <f t="shared" si="6"/>
        <v>0</v>
      </c>
      <c r="AK31" s="60" t="b">
        <f t="shared" si="7"/>
        <v>0</v>
      </c>
      <c r="AL31" s="61" t="b">
        <f t="shared" si="8"/>
        <v>0</v>
      </c>
      <c r="AM31" s="54" t="b">
        <f t="shared" si="9"/>
        <v>0</v>
      </c>
      <c r="AN31" s="55" t="b">
        <f t="shared" si="10"/>
        <v>0</v>
      </c>
      <c r="AO31" s="46" t="b">
        <f t="shared" si="11"/>
        <v>0</v>
      </c>
      <c r="AP31" s="47" t="b">
        <f t="shared" si="12"/>
        <v>0</v>
      </c>
      <c r="AQ31" s="44" t="b">
        <f t="shared" si="13"/>
        <v>0</v>
      </c>
      <c r="AR31" s="45" t="b">
        <f t="shared" si="14"/>
        <v>0</v>
      </c>
    </row>
    <row r="32" spans="1:44" s="15" customFormat="1" ht="15.75" hidden="1" x14ac:dyDescent="0.25">
      <c r="A32" s="3">
        <v>44224</v>
      </c>
      <c r="B32" s="3"/>
      <c r="C32" s="98" t="str">
        <f t="shared" si="15"/>
        <v>Thursday</v>
      </c>
      <c r="D32" s="100" t="str">
        <f>IFERROR(INDEX(Holidays!$B$2:$B$995,MATCH(A32,Holidays!$A$2:$A$995,0)),"")</f>
        <v>Tu Bishvat/Tu B'Shevat</v>
      </c>
      <c r="E32" s="4"/>
      <c r="F32" s="4"/>
      <c r="G32" s="5"/>
      <c r="H32" s="5"/>
      <c r="I32" s="5"/>
      <c r="J32" s="5"/>
      <c r="K32" s="70"/>
      <c r="L32" s="43"/>
      <c r="M32" s="54"/>
      <c r="N32" s="55"/>
      <c r="O32" s="46"/>
      <c r="P32" s="47"/>
      <c r="Q32" s="64"/>
      <c r="R32" s="65"/>
      <c r="S32" s="42">
        <f t="shared" si="0"/>
        <v>0</v>
      </c>
      <c r="T32" s="6">
        <f t="shared" si="16"/>
        <v>0</v>
      </c>
      <c r="U32" s="39">
        <f t="shared" si="17"/>
        <v>0</v>
      </c>
      <c r="V32" s="6">
        <f t="shared" si="1"/>
        <v>0</v>
      </c>
      <c r="W32" s="105"/>
      <c r="X32" s="10"/>
      <c r="Y32" s="105"/>
      <c r="Z32" s="10"/>
      <c r="AA32" s="105"/>
      <c r="AB32" s="10"/>
      <c r="AC32" s="107"/>
      <c r="AD32" s="29"/>
      <c r="AE32" s="106">
        <f t="shared" si="18"/>
        <v>0</v>
      </c>
      <c r="AF32" s="20">
        <f t="shared" si="2"/>
        <v>0</v>
      </c>
      <c r="AG32" s="16" t="b">
        <f t="shared" si="3"/>
        <v>0</v>
      </c>
      <c r="AH32" s="16" t="b">
        <f t="shared" si="4"/>
        <v>0</v>
      </c>
      <c r="AI32" s="16" t="b">
        <f t="shared" si="5"/>
        <v>0</v>
      </c>
      <c r="AJ32" s="41" t="b">
        <f t="shared" si="6"/>
        <v>0</v>
      </c>
      <c r="AK32" s="60" t="b">
        <f t="shared" si="7"/>
        <v>0</v>
      </c>
      <c r="AL32" s="61" t="b">
        <f t="shared" si="8"/>
        <v>0</v>
      </c>
      <c r="AM32" s="54" t="b">
        <f t="shared" si="9"/>
        <v>0</v>
      </c>
      <c r="AN32" s="55" t="b">
        <f t="shared" si="10"/>
        <v>0</v>
      </c>
      <c r="AO32" s="46" t="b">
        <f t="shared" si="11"/>
        <v>0</v>
      </c>
      <c r="AP32" s="47" t="b">
        <f t="shared" si="12"/>
        <v>0</v>
      </c>
      <c r="AQ32" s="44" t="b">
        <f t="shared" si="13"/>
        <v>0</v>
      </c>
      <c r="AR32" s="45" t="b">
        <f t="shared" si="14"/>
        <v>0</v>
      </c>
    </row>
    <row r="33" spans="1:44" s="15" customFormat="1" ht="15.75" hidden="1" x14ac:dyDescent="0.25">
      <c r="A33" s="3">
        <v>44225</v>
      </c>
      <c r="B33" s="3"/>
      <c r="C33" s="98" t="str">
        <f t="shared" si="15"/>
        <v>Friday</v>
      </c>
      <c r="D33" s="100" t="str">
        <f>IFERROR(INDEX(Holidays!$B$2:$B$995,MATCH(A33,Holidays!$A$2:$A$995,0)),"")</f>
        <v>Kansas Day</v>
      </c>
      <c r="E33" s="4"/>
      <c r="F33" s="4"/>
      <c r="G33" s="5"/>
      <c r="H33" s="5"/>
      <c r="I33" s="5"/>
      <c r="J33" s="5"/>
      <c r="K33" s="70"/>
      <c r="L33" s="43"/>
      <c r="M33" s="54"/>
      <c r="N33" s="55"/>
      <c r="O33" s="46"/>
      <c r="P33" s="47"/>
      <c r="Q33" s="64"/>
      <c r="R33" s="65"/>
      <c r="S33" s="42">
        <f t="shared" si="0"/>
        <v>0</v>
      </c>
      <c r="T33" s="6">
        <f t="shared" si="16"/>
        <v>0</v>
      </c>
      <c r="U33" s="39">
        <f t="shared" si="17"/>
        <v>0</v>
      </c>
      <c r="V33" s="6">
        <f t="shared" si="1"/>
        <v>0</v>
      </c>
      <c r="W33" s="105"/>
      <c r="X33" s="10"/>
      <c r="Y33" s="105"/>
      <c r="Z33" s="10"/>
      <c r="AA33" s="105"/>
      <c r="AB33" s="10"/>
      <c r="AC33" s="107"/>
      <c r="AD33" s="29"/>
      <c r="AE33" s="106">
        <f t="shared" si="18"/>
        <v>0</v>
      </c>
      <c r="AF33" s="20">
        <f t="shared" si="2"/>
        <v>0</v>
      </c>
      <c r="AG33" s="16" t="b">
        <f t="shared" si="3"/>
        <v>0</v>
      </c>
      <c r="AH33" s="16" t="b">
        <f t="shared" si="4"/>
        <v>0</v>
      </c>
      <c r="AI33" s="16" t="b">
        <f t="shared" si="5"/>
        <v>0</v>
      </c>
      <c r="AJ33" s="41" t="b">
        <f t="shared" si="6"/>
        <v>0</v>
      </c>
      <c r="AK33" s="60" t="b">
        <f t="shared" si="7"/>
        <v>0</v>
      </c>
      <c r="AL33" s="61" t="b">
        <f t="shared" si="8"/>
        <v>0</v>
      </c>
      <c r="AM33" s="54" t="b">
        <f t="shared" si="9"/>
        <v>0</v>
      </c>
      <c r="AN33" s="55" t="b">
        <f t="shared" si="10"/>
        <v>0</v>
      </c>
      <c r="AO33" s="46" t="b">
        <f t="shared" si="11"/>
        <v>0</v>
      </c>
      <c r="AP33" s="47" t="b">
        <f t="shared" si="12"/>
        <v>0</v>
      </c>
      <c r="AQ33" s="44" t="b">
        <f t="shared" si="13"/>
        <v>0</v>
      </c>
      <c r="AR33" s="45" t="b">
        <f t="shared" si="14"/>
        <v>0</v>
      </c>
    </row>
    <row r="34" spans="1:44" s="15" customFormat="1" ht="15.75" hidden="1" x14ac:dyDescent="0.25">
      <c r="A34" s="3">
        <v>44226</v>
      </c>
      <c r="B34" s="3"/>
      <c r="C34" s="98" t="str">
        <f t="shared" si="15"/>
        <v>Saturday</v>
      </c>
      <c r="D34" s="100" t="str">
        <f>IFERROR(INDEX(Holidays!$B$2:$B$995,MATCH(A34,Holidays!$A$2:$A$995,0)),"")</f>
        <v/>
      </c>
      <c r="E34" s="4"/>
      <c r="F34" s="4"/>
      <c r="G34" s="5"/>
      <c r="H34" s="5"/>
      <c r="I34" s="5"/>
      <c r="J34" s="5"/>
      <c r="K34" s="70"/>
      <c r="L34" s="43"/>
      <c r="M34" s="54"/>
      <c r="N34" s="55"/>
      <c r="O34" s="46"/>
      <c r="P34" s="47"/>
      <c r="Q34" s="64"/>
      <c r="R34" s="65"/>
      <c r="S34" s="42">
        <f t="shared" si="0"/>
        <v>0</v>
      </c>
      <c r="T34" s="6">
        <f t="shared" si="16"/>
        <v>0</v>
      </c>
      <c r="U34" s="39">
        <f t="shared" si="17"/>
        <v>0</v>
      </c>
      <c r="V34" s="6">
        <f t="shared" si="1"/>
        <v>0</v>
      </c>
      <c r="W34" s="105"/>
      <c r="X34" s="10"/>
      <c r="Y34" s="105"/>
      <c r="Z34" s="10"/>
      <c r="AA34" s="105"/>
      <c r="AB34" s="10"/>
      <c r="AC34" s="107"/>
      <c r="AD34" s="29"/>
      <c r="AE34" s="106">
        <f t="shared" si="18"/>
        <v>0</v>
      </c>
      <c r="AF34" s="20">
        <f t="shared" si="2"/>
        <v>0</v>
      </c>
      <c r="AG34" s="16" t="b">
        <f t="shared" si="3"/>
        <v>0</v>
      </c>
      <c r="AH34" s="16" t="b">
        <f t="shared" si="4"/>
        <v>0</v>
      </c>
      <c r="AI34" s="16" t="b">
        <f t="shared" si="5"/>
        <v>0</v>
      </c>
      <c r="AJ34" s="41" t="b">
        <f t="shared" si="6"/>
        <v>0</v>
      </c>
      <c r="AK34" s="60" t="b">
        <f t="shared" si="7"/>
        <v>0</v>
      </c>
      <c r="AL34" s="61" t="b">
        <f t="shared" si="8"/>
        <v>0</v>
      </c>
      <c r="AM34" s="54" t="b">
        <f t="shared" si="9"/>
        <v>0</v>
      </c>
      <c r="AN34" s="55" t="b">
        <f t="shared" si="10"/>
        <v>0</v>
      </c>
      <c r="AO34" s="46" t="b">
        <f t="shared" si="11"/>
        <v>0</v>
      </c>
      <c r="AP34" s="47" t="b">
        <f t="shared" si="12"/>
        <v>0</v>
      </c>
      <c r="AQ34" s="44" t="b">
        <f t="shared" si="13"/>
        <v>0</v>
      </c>
      <c r="AR34" s="45" t="b">
        <f t="shared" si="14"/>
        <v>0</v>
      </c>
    </row>
    <row r="35" spans="1:44" s="15" customFormat="1" ht="15.75" hidden="1" x14ac:dyDescent="0.25">
      <c r="A35" s="3">
        <v>44227</v>
      </c>
      <c r="B35" s="3"/>
      <c r="C35" s="98" t="str">
        <f t="shared" si="15"/>
        <v>Sunday</v>
      </c>
      <c r="D35" s="100" t="str">
        <f>IFERROR(INDEX(Holidays!$B$2:$B$995,MATCH(A35,Holidays!$A$2:$A$995,0)),"")</f>
        <v/>
      </c>
      <c r="E35" s="4"/>
      <c r="F35" s="4"/>
      <c r="G35" s="5"/>
      <c r="H35" s="5"/>
      <c r="I35" s="5"/>
      <c r="J35" s="5"/>
      <c r="K35" s="70"/>
      <c r="L35" s="43"/>
      <c r="M35" s="54"/>
      <c r="N35" s="55"/>
      <c r="O35" s="46"/>
      <c r="P35" s="47"/>
      <c r="Q35" s="64"/>
      <c r="R35" s="65"/>
      <c r="S35" s="42">
        <f t="shared" si="0"/>
        <v>0</v>
      </c>
      <c r="T35" s="6">
        <f t="shared" si="16"/>
        <v>0</v>
      </c>
      <c r="U35" s="39">
        <f t="shared" si="17"/>
        <v>0</v>
      </c>
      <c r="V35" s="6">
        <f t="shared" si="1"/>
        <v>0</v>
      </c>
      <c r="W35" s="105"/>
      <c r="X35" s="10"/>
      <c r="Y35" s="105"/>
      <c r="Z35" s="10"/>
      <c r="AA35" s="105"/>
      <c r="AB35" s="10"/>
      <c r="AC35" s="107"/>
      <c r="AD35" s="29"/>
      <c r="AE35" s="106">
        <f t="shared" si="18"/>
        <v>0</v>
      </c>
      <c r="AF35" s="20">
        <f t="shared" si="2"/>
        <v>0</v>
      </c>
      <c r="AG35" s="16" t="b">
        <f t="shared" si="3"/>
        <v>0</v>
      </c>
      <c r="AH35" s="16" t="b">
        <f t="shared" si="4"/>
        <v>0</v>
      </c>
      <c r="AI35" s="16" t="b">
        <f t="shared" si="5"/>
        <v>0</v>
      </c>
      <c r="AJ35" s="41" t="b">
        <f t="shared" si="6"/>
        <v>0</v>
      </c>
      <c r="AK35" s="60" t="b">
        <f t="shared" si="7"/>
        <v>0</v>
      </c>
      <c r="AL35" s="61" t="b">
        <f t="shared" si="8"/>
        <v>0</v>
      </c>
      <c r="AM35" s="54" t="b">
        <f t="shared" si="9"/>
        <v>0</v>
      </c>
      <c r="AN35" s="55" t="b">
        <f t="shared" si="10"/>
        <v>0</v>
      </c>
      <c r="AO35" s="46" t="b">
        <f t="shared" si="11"/>
        <v>0</v>
      </c>
      <c r="AP35" s="47" t="b">
        <f t="shared" si="12"/>
        <v>0</v>
      </c>
      <c r="AQ35" s="44" t="b">
        <f t="shared" si="13"/>
        <v>0</v>
      </c>
      <c r="AR35" s="45" t="b">
        <f t="shared" si="14"/>
        <v>0</v>
      </c>
    </row>
    <row r="36" spans="1:44" s="15" customFormat="1" ht="15.75" hidden="1" x14ac:dyDescent="0.25">
      <c r="A36" s="3">
        <v>44228</v>
      </c>
      <c r="B36" s="3"/>
      <c r="C36" s="98" t="str">
        <f t="shared" si="15"/>
        <v>Monday</v>
      </c>
      <c r="D36" s="100" t="str">
        <f>IFERROR(INDEX(Holidays!$B$2:$B$995,MATCH(A36,Holidays!$A$2:$A$995,0)),"")</f>
        <v>National Freedom Day</v>
      </c>
      <c r="E36" s="4"/>
      <c r="F36" s="4"/>
      <c r="G36" s="5"/>
      <c r="H36" s="5"/>
      <c r="I36" s="5"/>
      <c r="J36" s="5"/>
      <c r="K36" s="70"/>
      <c r="L36" s="43"/>
      <c r="M36" s="54"/>
      <c r="N36" s="55"/>
      <c r="O36" s="46"/>
      <c r="P36" s="47"/>
      <c r="Q36" s="64"/>
      <c r="R36" s="65"/>
      <c r="S36" s="42">
        <f t="shared" si="0"/>
        <v>0</v>
      </c>
      <c r="T36" s="6">
        <f t="shared" si="16"/>
        <v>0</v>
      </c>
      <c r="U36" s="39">
        <f t="shared" si="17"/>
        <v>0</v>
      </c>
      <c r="V36" s="6">
        <f t="shared" si="1"/>
        <v>0</v>
      </c>
      <c r="W36" s="105"/>
      <c r="X36" s="10"/>
      <c r="Y36" s="105"/>
      <c r="Z36" s="10"/>
      <c r="AA36" s="105"/>
      <c r="AB36" s="10"/>
      <c r="AC36" s="107"/>
      <c r="AD36" s="29"/>
      <c r="AE36" s="106">
        <f t="shared" si="18"/>
        <v>0</v>
      </c>
      <c r="AF36" s="20">
        <f t="shared" si="2"/>
        <v>0</v>
      </c>
      <c r="AG36" s="16" t="b">
        <f t="shared" si="3"/>
        <v>0</v>
      </c>
      <c r="AH36" s="16" t="b">
        <f t="shared" si="4"/>
        <v>0</v>
      </c>
      <c r="AI36" s="16" t="b">
        <f t="shared" si="5"/>
        <v>0</v>
      </c>
      <c r="AJ36" s="41" t="b">
        <f t="shared" si="6"/>
        <v>0</v>
      </c>
      <c r="AK36" s="60" t="b">
        <f t="shared" si="7"/>
        <v>0</v>
      </c>
      <c r="AL36" s="61" t="b">
        <f t="shared" si="8"/>
        <v>0</v>
      </c>
      <c r="AM36" s="54" t="b">
        <f t="shared" si="9"/>
        <v>0</v>
      </c>
      <c r="AN36" s="55" t="b">
        <f t="shared" si="10"/>
        <v>0</v>
      </c>
      <c r="AO36" s="46" t="b">
        <f t="shared" si="11"/>
        <v>0</v>
      </c>
      <c r="AP36" s="47" t="b">
        <f t="shared" si="12"/>
        <v>0</v>
      </c>
      <c r="AQ36" s="44" t="b">
        <f t="shared" si="13"/>
        <v>0</v>
      </c>
      <c r="AR36" s="45" t="b">
        <f t="shared" si="14"/>
        <v>0</v>
      </c>
    </row>
    <row r="37" spans="1:44" s="15" customFormat="1" ht="15.75" hidden="1" x14ac:dyDescent="0.25">
      <c r="A37" s="3">
        <v>44229</v>
      </c>
      <c r="B37" s="3"/>
      <c r="C37" s="98" t="str">
        <f t="shared" si="15"/>
        <v>Tuesday</v>
      </c>
      <c r="D37" s="100" t="str">
        <f>IFERROR(INDEX(Holidays!$B$2:$B$995,MATCH(A37,Holidays!$A$2:$A$995,0)),"")</f>
        <v>Groundhog Day</v>
      </c>
      <c r="E37" s="4"/>
      <c r="F37" s="4"/>
      <c r="G37" s="5"/>
      <c r="H37" s="5"/>
      <c r="I37" s="5"/>
      <c r="J37" s="5"/>
      <c r="K37" s="70"/>
      <c r="L37" s="43"/>
      <c r="M37" s="54"/>
      <c r="N37" s="55"/>
      <c r="O37" s="46"/>
      <c r="P37" s="47"/>
      <c r="Q37" s="64"/>
      <c r="R37" s="65"/>
      <c r="S37" s="42">
        <f t="shared" si="0"/>
        <v>0</v>
      </c>
      <c r="T37" s="6">
        <f t="shared" si="16"/>
        <v>0</v>
      </c>
      <c r="U37" s="39">
        <f t="shared" si="17"/>
        <v>0</v>
      </c>
      <c r="V37" s="6">
        <f t="shared" si="1"/>
        <v>0</v>
      </c>
      <c r="W37" s="105"/>
      <c r="X37" s="10"/>
      <c r="Y37" s="105"/>
      <c r="Z37" s="10"/>
      <c r="AA37" s="105"/>
      <c r="AB37" s="10"/>
      <c r="AC37" s="107"/>
      <c r="AD37" s="29"/>
      <c r="AE37" s="106">
        <f t="shared" si="18"/>
        <v>0</v>
      </c>
      <c r="AF37" s="20">
        <f t="shared" si="2"/>
        <v>0</v>
      </c>
      <c r="AG37" s="16" t="b">
        <f t="shared" si="3"/>
        <v>0</v>
      </c>
      <c r="AH37" s="16" t="b">
        <f t="shared" si="4"/>
        <v>0</v>
      </c>
      <c r="AI37" s="16" t="b">
        <f t="shared" si="5"/>
        <v>0</v>
      </c>
      <c r="AJ37" s="41" t="b">
        <f t="shared" si="6"/>
        <v>0</v>
      </c>
      <c r="AK37" s="60" t="b">
        <f t="shared" si="7"/>
        <v>0</v>
      </c>
      <c r="AL37" s="61" t="b">
        <f t="shared" si="8"/>
        <v>0</v>
      </c>
      <c r="AM37" s="54" t="b">
        <f t="shared" si="9"/>
        <v>0</v>
      </c>
      <c r="AN37" s="55" t="b">
        <f t="shared" si="10"/>
        <v>0</v>
      </c>
      <c r="AO37" s="46" t="b">
        <f t="shared" si="11"/>
        <v>0</v>
      </c>
      <c r="AP37" s="47" t="b">
        <f t="shared" si="12"/>
        <v>0</v>
      </c>
      <c r="AQ37" s="44" t="b">
        <f t="shared" si="13"/>
        <v>0</v>
      </c>
      <c r="AR37" s="45" t="b">
        <f t="shared" si="14"/>
        <v>0</v>
      </c>
    </row>
    <row r="38" spans="1:44" s="15" customFormat="1" ht="15.75" hidden="1" x14ac:dyDescent="0.25">
      <c r="A38" s="3">
        <v>44230</v>
      </c>
      <c r="B38" s="3"/>
      <c r="C38" s="98" t="str">
        <f t="shared" si="15"/>
        <v>Wednesday</v>
      </c>
      <c r="D38" s="100" t="str">
        <f>IFERROR(INDEX(Holidays!$B$2:$B$995,MATCH(A38,Holidays!$A$2:$A$995,0)),"")</f>
        <v/>
      </c>
      <c r="E38" s="4"/>
      <c r="F38" s="4"/>
      <c r="G38" s="5"/>
      <c r="H38" s="5"/>
      <c r="I38" s="5"/>
      <c r="J38" s="5"/>
      <c r="K38" s="70"/>
      <c r="L38" s="43"/>
      <c r="M38" s="54"/>
      <c r="N38" s="55"/>
      <c r="O38" s="46"/>
      <c r="P38" s="47"/>
      <c r="Q38" s="64"/>
      <c r="R38" s="65"/>
      <c r="S38" s="42">
        <f t="shared" si="0"/>
        <v>0</v>
      </c>
      <c r="T38" s="6">
        <f t="shared" si="16"/>
        <v>0</v>
      </c>
      <c r="U38" s="39">
        <f t="shared" si="17"/>
        <v>0</v>
      </c>
      <c r="V38" s="6">
        <f t="shared" si="1"/>
        <v>0</v>
      </c>
      <c r="W38" s="105"/>
      <c r="X38" s="10"/>
      <c r="Y38" s="105"/>
      <c r="Z38" s="10"/>
      <c r="AA38" s="105"/>
      <c r="AB38" s="10"/>
      <c r="AC38" s="107"/>
      <c r="AD38" s="29"/>
      <c r="AE38" s="106">
        <f t="shared" si="18"/>
        <v>0</v>
      </c>
      <c r="AF38" s="20">
        <f t="shared" si="2"/>
        <v>0</v>
      </c>
      <c r="AG38" s="16" t="b">
        <f t="shared" si="3"/>
        <v>0</v>
      </c>
      <c r="AH38" s="16" t="b">
        <f t="shared" si="4"/>
        <v>0</v>
      </c>
      <c r="AI38" s="16" t="b">
        <f t="shared" si="5"/>
        <v>0</v>
      </c>
      <c r="AJ38" s="41" t="b">
        <f t="shared" si="6"/>
        <v>0</v>
      </c>
      <c r="AK38" s="60" t="b">
        <f t="shared" si="7"/>
        <v>0</v>
      </c>
      <c r="AL38" s="61" t="b">
        <f t="shared" si="8"/>
        <v>0</v>
      </c>
      <c r="AM38" s="54" t="b">
        <f t="shared" si="9"/>
        <v>0</v>
      </c>
      <c r="AN38" s="55" t="b">
        <f t="shared" si="10"/>
        <v>0</v>
      </c>
      <c r="AO38" s="46" t="b">
        <f t="shared" si="11"/>
        <v>0</v>
      </c>
      <c r="AP38" s="47" t="b">
        <f t="shared" si="12"/>
        <v>0</v>
      </c>
      <c r="AQ38" s="44" t="b">
        <f t="shared" si="13"/>
        <v>0</v>
      </c>
      <c r="AR38" s="45" t="b">
        <f t="shared" si="14"/>
        <v>0</v>
      </c>
    </row>
    <row r="39" spans="1:44" s="15" customFormat="1" ht="15.75" hidden="1" x14ac:dyDescent="0.25">
      <c r="A39" s="3">
        <v>44231</v>
      </c>
      <c r="B39" s="3"/>
      <c r="C39" s="98" t="str">
        <f t="shared" si="15"/>
        <v>Thursday</v>
      </c>
      <c r="D39" s="100" t="str">
        <f>IFERROR(INDEX(Holidays!$B$2:$B$995,MATCH(A39,Holidays!$A$2:$A$995,0)),"")</f>
        <v>Rosa Parks Day</v>
      </c>
      <c r="E39" s="4"/>
      <c r="F39" s="4"/>
      <c r="G39" s="5"/>
      <c r="H39" s="5"/>
      <c r="I39" s="5"/>
      <c r="J39" s="5"/>
      <c r="K39" s="70"/>
      <c r="L39" s="43"/>
      <c r="M39" s="54"/>
      <c r="N39" s="55"/>
      <c r="O39" s="46"/>
      <c r="P39" s="47"/>
      <c r="Q39" s="64"/>
      <c r="R39" s="65"/>
      <c r="S39" s="42">
        <f t="shared" si="0"/>
        <v>0</v>
      </c>
      <c r="T39" s="6">
        <f t="shared" si="16"/>
        <v>0</v>
      </c>
      <c r="U39" s="39">
        <f t="shared" si="17"/>
        <v>0</v>
      </c>
      <c r="V39" s="6">
        <f t="shared" si="1"/>
        <v>0</v>
      </c>
      <c r="W39" s="105"/>
      <c r="X39" s="10"/>
      <c r="Y39" s="105"/>
      <c r="Z39" s="10"/>
      <c r="AA39" s="105"/>
      <c r="AB39" s="10"/>
      <c r="AC39" s="107"/>
      <c r="AD39" s="29"/>
      <c r="AE39" s="106">
        <f t="shared" si="18"/>
        <v>0</v>
      </c>
      <c r="AF39" s="20">
        <f t="shared" si="2"/>
        <v>0</v>
      </c>
      <c r="AG39" s="16" t="b">
        <f t="shared" si="3"/>
        <v>0</v>
      </c>
      <c r="AH39" s="16" t="b">
        <f t="shared" si="4"/>
        <v>0</v>
      </c>
      <c r="AI39" s="16" t="b">
        <f t="shared" si="5"/>
        <v>0</v>
      </c>
      <c r="AJ39" s="41" t="b">
        <f t="shared" si="6"/>
        <v>0</v>
      </c>
      <c r="AK39" s="60" t="b">
        <f t="shared" si="7"/>
        <v>0</v>
      </c>
      <c r="AL39" s="61" t="b">
        <f t="shared" si="8"/>
        <v>0</v>
      </c>
      <c r="AM39" s="54" t="b">
        <f t="shared" si="9"/>
        <v>0</v>
      </c>
      <c r="AN39" s="55" t="b">
        <f t="shared" si="10"/>
        <v>0</v>
      </c>
      <c r="AO39" s="46" t="b">
        <f t="shared" si="11"/>
        <v>0</v>
      </c>
      <c r="AP39" s="47" t="b">
        <f t="shared" si="12"/>
        <v>0</v>
      </c>
      <c r="AQ39" s="44" t="b">
        <f t="shared" si="13"/>
        <v>0</v>
      </c>
      <c r="AR39" s="45" t="b">
        <f t="shared" si="14"/>
        <v>0</v>
      </c>
    </row>
    <row r="40" spans="1:44" s="15" customFormat="1" ht="15.75" hidden="1" x14ac:dyDescent="0.25">
      <c r="A40" s="3">
        <v>44232</v>
      </c>
      <c r="B40" s="3"/>
      <c r="C40" s="98" t="str">
        <f t="shared" si="15"/>
        <v>Friday</v>
      </c>
      <c r="D40" s="100" t="str">
        <f>IFERROR(INDEX(Holidays!$B$2:$B$995,MATCH(A40,Holidays!$A$2:$A$995,0)),"")</f>
        <v>National Wear Red Day</v>
      </c>
      <c r="E40" s="4"/>
      <c r="F40" s="4"/>
      <c r="G40" s="5"/>
      <c r="H40" s="5"/>
      <c r="I40" s="5"/>
      <c r="J40" s="5"/>
      <c r="K40" s="70"/>
      <c r="L40" s="43"/>
      <c r="M40" s="54"/>
      <c r="N40" s="55"/>
      <c r="O40" s="46"/>
      <c r="P40" s="47"/>
      <c r="Q40" s="64"/>
      <c r="R40" s="65"/>
      <c r="S40" s="42">
        <f t="shared" si="0"/>
        <v>0</v>
      </c>
      <c r="T40" s="6">
        <f t="shared" si="16"/>
        <v>0</v>
      </c>
      <c r="U40" s="39">
        <f t="shared" si="17"/>
        <v>0</v>
      </c>
      <c r="V40" s="6">
        <f t="shared" si="1"/>
        <v>0</v>
      </c>
      <c r="W40" s="105"/>
      <c r="X40" s="10"/>
      <c r="Y40" s="105"/>
      <c r="Z40" s="10"/>
      <c r="AA40" s="105"/>
      <c r="AB40" s="10"/>
      <c r="AC40" s="107"/>
      <c r="AD40" s="29"/>
      <c r="AE40" s="106">
        <f t="shared" si="18"/>
        <v>0</v>
      </c>
      <c r="AF40" s="20">
        <f t="shared" si="2"/>
        <v>0</v>
      </c>
      <c r="AG40" s="16" t="b">
        <f t="shared" si="3"/>
        <v>0</v>
      </c>
      <c r="AH40" s="16" t="b">
        <f t="shared" si="4"/>
        <v>0</v>
      </c>
      <c r="AI40" s="16" t="b">
        <f t="shared" si="5"/>
        <v>0</v>
      </c>
      <c r="AJ40" s="41" t="b">
        <f t="shared" si="6"/>
        <v>0</v>
      </c>
      <c r="AK40" s="60" t="b">
        <f t="shared" si="7"/>
        <v>0</v>
      </c>
      <c r="AL40" s="61" t="b">
        <f t="shared" si="8"/>
        <v>0</v>
      </c>
      <c r="AM40" s="54" t="b">
        <f t="shared" si="9"/>
        <v>0</v>
      </c>
      <c r="AN40" s="55" t="b">
        <f t="shared" si="10"/>
        <v>0</v>
      </c>
      <c r="AO40" s="46" t="b">
        <f t="shared" si="11"/>
        <v>0</v>
      </c>
      <c r="AP40" s="47" t="b">
        <f t="shared" si="12"/>
        <v>0</v>
      </c>
      <c r="AQ40" s="44" t="b">
        <f t="shared" si="13"/>
        <v>0</v>
      </c>
      <c r="AR40" s="45" t="b">
        <f t="shared" si="14"/>
        <v>0</v>
      </c>
    </row>
    <row r="41" spans="1:44" s="15" customFormat="1" ht="15.75" hidden="1" x14ac:dyDescent="0.25">
      <c r="A41" s="3">
        <v>44233</v>
      </c>
      <c r="B41" s="3"/>
      <c r="C41" s="98" t="str">
        <f t="shared" si="15"/>
        <v>Saturday</v>
      </c>
      <c r="D41" s="100" t="str">
        <f>IFERROR(INDEX(Holidays!$B$2:$B$995,MATCH(A41,Holidays!$A$2:$A$995,0)),"")</f>
        <v/>
      </c>
      <c r="E41" s="4"/>
      <c r="F41" s="4"/>
      <c r="G41" s="5"/>
      <c r="H41" s="5"/>
      <c r="I41" s="5"/>
      <c r="J41" s="5"/>
      <c r="K41" s="70"/>
      <c r="L41" s="43"/>
      <c r="M41" s="54"/>
      <c r="N41" s="55"/>
      <c r="O41" s="46"/>
      <c r="P41" s="47"/>
      <c r="Q41" s="64"/>
      <c r="R41" s="65"/>
      <c r="S41" s="42">
        <f t="shared" si="0"/>
        <v>0</v>
      </c>
      <c r="T41" s="6">
        <f t="shared" si="16"/>
        <v>0</v>
      </c>
      <c r="U41" s="39">
        <f t="shared" si="17"/>
        <v>0</v>
      </c>
      <c r="V41" s="6">
        <f t="shared" si="1"/>
        <v>0</v>
      </c>
      <c r="W41" s="105"/>
      <c r="X41" s="10"/>
      <c r="Y41" s="105"/>
      <c r="Z41" s="10"/>
      <c r="AA41" s="105"/>
      <c r="AB41" s="10"/>
      <c r="AC41" s="107"/>
      <c r="AD41" s="29"/>
      <c r="AE41" s="106">
        <f t="shared" si="18"/>
        <v>0</v>
      </c>
      <c r="AF41" s="20">
        <f t="shared" si="2"/>
        <v>0</v>
      </c>
      <c r="AG41" s="16" t="b">
        <f t="shared" si="3"/>
        <v>0</v>
      </c>
      <c r="AH41" s="16" t="b">
        <f t="shared" si="4"/>
        <v>0</v>
      </c>
      <c r="AI41" s="16" t="b">
        <f t="shared" si="5"/>
        <v>0</v>
      </c>
      <c r="AJ41" s="41" t="b">
        <f t="shared" si="6"/>
        <v>0</v>
      </c>
      <c r="AK41" s="60" t="b">
        <f t="shared" si="7"/>
        <v>0</v>
      </c>
      <c r="AL41" s="61" t="b">
        <f t="shared" si="8"/>
        <v>0</v>
      </c>
      <c r="AM41" s="54" t="b">
        <f t="shared" si="9"/>
        <v>0</v>
      </c>
      <c r="AN41" s="55" t="b">
        <f t="shared" si="10"/>
        <v>0</v>
      </c>
      <c r="AO41" s="46" t="b">
        <f t="shared" si="11"/>
        <v>0</v>
      </c>
      <c r="AP41" s="47" t="b">
        <f t="shared" si="12"/>
        <v>0</v>
      </c>
      <c r="AQ41" s="44" t="b">
        <f t="shared" si="13"/>
        <v>0</v>
      </c>
      <c r="AR41" s="45" t="b">
        <f t="shared" si="14"/>
        <v>0</v>
      </c>
    </row>
    <row r="42" spans="1:44" s="15" customFormat="1" ht="15.75" hidden="1" x14ac:dyDescent="0.25">
      <c r="A42" s="3">
        <v>44234</v>
      </c>
      <c r="B42" s="3"/>
      <c r="C42" s="98" t="str">
        <f t="shared" si="15"/>
        <v>Sunday</v>
      </c>
      <c r="D42" s="100" t="str">
        <f>IFERROR(INDEX(Holidays!$B$2:$B$995,MATCH(A42,Holidays!$A$2:$A$995,0)),"")</f>
        <v>Super Bowl</v>
      </c>
      <c r="E42" s="4"/>
      <c r="F42" s="4"/>
      <c r="G42" s="5"/>
      <c r="H42" s="5"/>
      <c r="I42" s="5"/>
      <c r="J42" s="5"/>
      <c r="K42" s="70"/>
      <c r="L42" s="43"/>
      <c r="M42" s="54"/>
      <c r="N42" s="55"/>
      <c r="O42" s="46"/>
      <c r="P42" s="47"/>
      <c r="Q42" s="64"/>
      <c r="R42" s="65"/>
      <c r="S42" s="42">
        <f t="shared" si="0"/>
        <v>0</v>
      </c>
      <c r="T42" s="6">
        <f t="shared" si="16"/>
        <v>0</v>
      </c>
      <c r="U42" s="39">
        <f t="shared" si="17"/>
        <v>0</v>
      </c>
      <c r="V42" s="6">
        <f t="shared" si="1"/>
        <v>0</v>
      </c>
      <c r="W42" s="105"/>
      <c r="X42" s="10"/>
      <c r="Y42" s="105"/>
      <c r="Z42" s="10"/>
      <c r="AA42" s="105"/>
      <c r="AB42" s="10"/>
      <c r="AC42" s="107"/>
      <c r="AD42" s="29"/>
      <c r="AE42" s="106">
        <f t="shared" si="18"/>
        <v>0</v>
      </c>
      <c r="AF42" s="20">
        <f t="shared" si="2"/>
        <v>0</v>
      </c>
      <c r="AG42" s="16" t="b">
        <f t="shared" si="3"/>
        <v>0</v>
      </c>
      <c r="AH42" s="16" t="b">
        <f t="shared" si="4"/>
        <v>0</v>
      </c>
      <c r="AI42" s="16" t="b">
        <f t="shared" si="5"/>
        <v>0</v>
      </c>
      <c r="AJ42" s="41" t="b">
        <f t="shared" si="6"/>
        <v>0</v>
      </c>
      <c r="AK42" s="60" t="b">
        <f t="shared" si="7"/>
        <v>0</v>
      </c>
      <c r="AL42" s="61" t="b">
        <f t="shared" si="8"/>
        <v>0</v>
      </c>
      <c r="AM42" s="54" t="b">
        <f t="shared" si="9"/>
        <v>0</v>
      </c>
      <c r="AN42" s="55" t="b">
        <f t="shared" si="10"/>
        <v>0</v>
      </c>
      <c r="AO42" s="46" t="b">
        <f t="shared" si="11"/>
        <v>0</v>
      </c>
      <c r="AP42" s="47" t="b">
        <f t="shared" si="12"/>
        <v>0</v>
      </c>
      <c r="AQ42" s="44" t="b">
        <f t="shared" si="13"/>
        <v>0</v>
      </c>
      <c r="AR42" s="45" t="b">
        <f t="shared" si="14"/>
        <v>0</v>
      </c>
    </row>
    <row r="43" spans="1:44" s="15" customFormat="1" ht="15.75" hidden="1" x14ac:dyDescent="0.25">
      <c r="A43" s="3">
        <v>44235</v>
      </c>
      <c r="B43" s="3"/>
      <c r="C43" s="98" t="str">
        <f t="shared" si="15"/>
        <v>Monday</v>
      </c>
      <c r="D43" s="100" t="str">
        <f>IFERROR(INDEX(Holidays!$B$2:$B$995,MATCH(A43,Holidays!$A$2:$A$995,0)),"")</f>
        <v/>
      </c>
      <c r="E43" s="4"/>
      <c r="F43" s="4"/>
      <c r="G43" s="5"/>
      <c r="H43" s="5"/>
      <c r="I43" s="5"/>
      <c r="J43" s="5"/>
      <c r="K43" s="70"/>
      <c r="L43" s="43"/>
      <c r="M43" s="54"/>
      <c r="N43" s="55"/>
      <c r="O43" s="46"/>
      <c r="P43" s="47"/>
      <c r="Q43" s="64"/>
      <c r="R43" s="65"/>
      <c r="S43" s="42">
        <f t="shared" si="0"/>
        <v>0</v>
      </c>
      <c r="T43" s="6">
        <f t="shared" si="16"/>
        <v>0</v>
      </c>
      <c r="U43" s="39">
        <f t="shared" si="17"/>
        <v>0</v>
      </c>
      <c r="V43" s="6">
        <f t="shared" si="1"/>
        <v>0</v>
      </c>
      <c r="W43" s="105"/>
      <c r="X43" s="10"/>
      <c r="Y43" s="105"/>
      <c r="Z43" s="10"/>
      <c r="AA43" s="105"/>
      <c r="AB43" s="10"/>
      <c r="AC43" s="107"/>
      <c r="AD43" s="29"/>
      <c r="AE43" s="106">
        <f t="shared" si="18"/>
        <v>0</v>
      </c>
      <c r="AF43" s="20">
        <f t="shared" si="2"/>
        <v>0</v>
      </c>
      <c r="AG43" s="16" t="b">
        <f t="shared" si="3"/>
        <v>0</v>
      </c>
      <c r="AH43" s="16" t="b">
        <f t="shared" si="4"/>
        <v>0</v>
      </c>
      <c r="AI43" s="16" t="b">
        <f t="shared" si="5"/>
        <v>0</v>
      </c>
      <c r="AJ43" s="41" t="b">
        <f t="shared" si="6"/>
        <v>0</v>
      </c>
      <c r="AK43" s="60" t="b">
        <f t="shared" si="7"/>
        <v>0</v>
      </c>
      <c r="AL43" s="61" t="b">
        <f t="shared" si="8"/>
        <v>0</v>
      </c>
      <c r="AM43" s="54" t="b">
        <f t="shared" si="9"/>
        <v>0</v>
      </c>
      <c r="AN43" s="55" t="b">
        <f t="shared" si="10"/>
        <v>0</v>
      </c>
      <c r="AO43" s="46" t="b">
        <f t="shared" si="11"/>
        <v>0</v>
      </c>
      <c r="AP43" s="47" t="b">
        <f t="shared" si="12"/>
        <v>0</v>
      </c>
      <c r="AQ43" s="44" t="b">
        <f t="shared" si="13"/>
        <v>0</v>
      </c>
      <c r="AR43" s="45" t="b">
        <f t="shared" si="14"/>
        <v>0</v>
      </c>
    </row>
    <row r="44" spans="1:44" s="15" customFormat="1" ht="15.75" hidden="1" x14ac:dyDescent="0.25">
      <c r="A44" s="3">
        <v>44236</v>
      </c>
      <c r="B44" s="3"/>
      <c r="C44" s="98" t="str">
        <f t="shared" si="15"/>
        <v>Tuesday</v>
      </c>
      <c r="D44" s="100" t="str">
        <f>IFERROR(INDEX(Holidays!$B$2:$B$995,MATCH(A44,Holidays!$A$2:$A$995,0)),"")</f>
        <v/>
      </c>
      <c r="E44" s="4"/>
      <c r="F44" s="4"/>
      <c r="G44" s="5"/>
      <c r="H44" s="5"/>
      <c r="I44" s="5"/>
      <c r="J44" s="5"/>
      <c r="K44" s="70"/>
      <c r="L44" s="43"/>
      <c r="M44" s="54"/>
      <c r="N44" s="55"/>
      <c r="O44" s="46"/>
      <c r="P44" s="47"/>
      <c r="Q44" s="64"/>
      <c r="R44" s="65"/>
      <c r="S44" s="42">
        <f t="shared" si="0"/>
        <v>0</v>
      </c>
      <c r="T44" s="6">
        <f t="shared" si="16"/>
        <v>0</v>
      </c>
      <c r="U44" s="39">
        <f t="shared" si="17"/>
        <v>0</v>
      </c>
      <c r="V44" s="6">
        <f t="shared" si="1"/>
        <v>0</v>
      </c>
      <c r="W44" s="105"/>
      <c r="X44" s="10"/>
      <c r="Y44" s="105"/>
      <c r="Z44" s="10"/>
      <c r="AA44" s="105"/>
      <c r="AB44" s="10"/>
      <c r="AC44" s="107"/>
      <c r="AD44" s="29"/>
      <c r="AE44" s="106">
        <f t="shared" si="18"/>
        <v>0</v>
      </c>
      <c r="AF44" s="20">
        <f t="shared" si="2"/>
        <v>0</v>
      </c>
      <c r="AG44" s="16" t="b">
        <f t="shared" si="3"/>
        <v>0</v>
      </c>
      <c r="AH44" s="16" t="b">
        <f t="shared" si="4"/>
        <v>0</v>
      </c>
      <c r="AI44" s="16" t="b">
        <f t="shared" si="5"/>
        <v>0</v>
      </c>
      <c r="AJ44" s="41" t="b">
        <f t="shared" si="6"/>
        <v>0</v>
      </c>
      <c r="AK44" s="60" t="b">
        <f t="shared" si="7"/>
        <v>0</v>
      </c>
      <c r="AL44" s="61" t="b">
        <f t="shared" si="8"/>
        <v>0</v>
      </c>
      <c r="AM44" s="54" t="b">
        <f t="shared" si="9"/>
        <v>0</v>
      </c>
      <c r="AN44" s="55" t="b">
        <f t="shared" si="10"/>
        <v>0</v>
      </c>
      <c r="AO44" s="46" t="b">
        <f t="shared" si="11"/>
        <v>0</v>
      </c>
      <c r="AP44" s="47" t="b">
        <f t="shared" si="12"/>
        <v>0</v>
      </c>
      <c r="AQ44" s="44" t="b">
        <f t="shared" si="13"/>
        <v>0</v>
      </c>
      <c r="AR44" s="45" t="b">
        <f t="shared" si="14"/>
        <v>0</v>
      </c>
    </row>
    <row r="45" spans="1:44" s="15" customFormat="1" ht="15.75" hidden="1" x14ac:dyDescent="0.25">
      <c r="A45" s="3">
        <v>44237</v>
      </c>
      <c r="B45" s="3"/>
      <c r="C45" s="98" t="str">
        <f t="shared" si="15"/>
        <v>Wednesday</v>
      </c>
      <c r="D45" s="100" t="str">
        <f>IFERROR(INDEX(Holidays!$B$2:$B$995,MATCH(A45,Holidays!$A$2:$A$995,0)),"")</f>
        <v/>
      </c>
      <c r="E45" s="4"/>
      <c r="F45" s="4"/>
      <c r="G45" s="5"/>
      <c r="H45" s="5"/>
      <c r="I45" s="5"/>
      <c r="J45" s="5"/>
      <c r="K45" s="70"/>
      <c r="L45" s="43"/>
      <c r="M45" s="54"/>
      <c r="N45" s="55"/>
      <c r="O45" s="46"/>
      <c r="P45" s="47"/>
      <c r="Q45" s="64"/>
      <c r="R45" s="65"/>
      <c r="S45" s="42">
        <f t="shared" si="0"/>
        <v>0</v>
      </c>
      <c r="T45" s="6">
        <f t="shared" si="16"/>
        <v>0</v>
      </c>
      <c r="U45" s="39">
        <f t="shared" si="17"/>
        <v>0</v>
      </c>
      <c r="V45" s="6">
        <f t="shared" si="1"/>
        <v>0</v>
      </c>
      <c r="W45" s="105"/>
      <c r="X45" s="10"/>
      <c r="Y45" s="105"/>
      <c r="Z45" s="10"/>
      <c r="AA45" s="105"/>
      <c r="AB45" s="10"/>
      <c r="AC45" s="107"/>
      <c r="AD45" s="29"/>
      <c r="AE45" s="106">
        <f t="shared" si="18"/>
        <v>0</v>
      </c>
      <c r="AF45" s="20">
        <f t="shared" si="2"/>
        <v>0</v>
      </c>
      <c r="AG45" s="16" t="b">
        <f t="shared" si="3"/>
        <v>0</v>
      </c>
      <c r="AH45" s="16" t="b">
        <f t="shared" si="4"/>
        <v>0</v>
      </c>
      <c r="AI45" s="16" t="b">
        <f t="shared" si="5"/>
        <v>0</v>
      </c>
      <c r="AJ45" s="41" t="b">
        <f t="shared" si="6"/>
        <v>0</v>
      </c>
      <c r="AK45" s="60" t="b">
        <f t="shared" si="7"/>
        <v>0</v>
      </c>
      <c r="AL45" s="61" t="b">
        <f t="shared" si="8"/>
        <v>0</v>
      </c>
      <c r="AM45" s="54" t="b">
        <f t="shared" si="9"/>
        <v>0</v>
      </c>
      <c r="AN45" s="55" t="b">
        <f t="shared" si="10"/>
        <v>0</v>
      </c>
      <c r="AO45" s="46" t="b">
        <f t="shared" si="11"/>
        <v>0</v>
      </c>
      <c r="AP45" s="47" t="b">
        <f t="shared" si="12"/>
        <v>0</v>
      </c>
      <c r="AQ45" s="44" t="b">
        <f t="shared" si="13"/>
        <v>0</v>
      </c>
      <c r="AR45" s="45" t="b">
        <f t="shared" si="14"/>
        <v>0</v>
      </c>
    </row>
    <row r="46" spans="1:44" s="15" customFormat="1" ht="15.75" hidden="1" x14ac:dyDescent="0.25">
      <c r="A46" s="3">
        <v>44238</v>
      </c>
      <c r="B46" s="3"/>
      <c r="C46" s="98" t="str">
        <f t="shared" si="15"/>
        <v>Thursday</v>
      </c>
      <c r="D46" s="100" t="str">
        <f>IFERROR(INDEX(Holidays!$B$2:$B$995,MATCH(A46,Holidays!$A$2:$A$995,0)),"")</f>
        <v/>
      </c>
      <c r="E46" s="4"/>
      <c r="F46" s="4"/>
      <c r="G46" s="5"/>
      <c r="H46" s="5"/>
      <c r="I46" s="5"/>
      <c r="J46" s="5"/>
      <c r="K46" s="70"/>
      <c r="L46" s="43"/>
      <c r="M46" s="54"/>
      <c r="N46" s="55"/>
      <c r="O46" s="46"/>
      <c r="P46" s="47"/>
      <c r="Q46" s="64"/>
      <c r="R46" s="65"/>
      <c r="S46" s="42">
        <f t="shared" si="0"/>
        <v>0</v>
      </c>
      <c r="T46" s="6">
        <f t="shared" si="16"/>
        <v>0</v>
      </c>
      <c r="U46" s="39">
        <f t="shared" si="17"/>
        <v>0</v>
      </c>
      <c r="V46" s="6">
        <f t="shared" si="1"/>
        <v>0</v>
      </c>
      <c r="W46" s="105"/>
      <c r="X46" s="10"/>
      <c r="Y46" s="105"/>
      <c r="Z46" s="10"/>
      <c r="AA46" s="105"/>
      <c r="AB46" s="10"/>
      <c r="AC46" s="107"/>
      <c r="AD46" s="29"/>
      <c r="AE46" s="106">
        <f t="shared" si="18"/>
        <v>0</v>
      </c>
      <c r="AF46" s="20">
        <f t="shared" si="2"/>
        <v>0</v>
      </c>
      <c r="AG46" s="16" t="b">
        <f t="shared" si="3"/>
        <v>0</v>
      </c>
      <c r="AH46" s="16" t="b">
        <f t="shared" si="4"/>
        <v>0</v>
      </c>
      <c r="AI46" s="16" t="b">
        <f t="shared" si="5"/>
        <v>0</v>
      </c>
      <c r="AJ46" s="41" t="b">
        <f t="shared" si="6"/>
        <v>0</v>
      </c>
      <c r="AK46" s="60" t="b">
        <f t="shared" si="7"/>
        <v>0</v>
      </c>
      <c r="AL46" s="61" t="b">
        <f t="shared" si="8"/>
        <v>0</v>
      </c>
      <c r="AM46" s="54" t="b">
        <f t="shared" si="9"/>
        <v>0</v>
      </c>
      <c r="AN46" s="55" t="b">
        <f t="shared" si="10"/>
        <v>0</v>
      </c>
      <c r="AO46" s="46" t="b">
        <f t="shared" si="11"/>
        <v>0</v>
      </c>
      <c r="AP46" s="47" t="b">
        <f t="shared" si="12"/>
        <v>0</v>
      </c>
      <c r="AQ46" s="44" t="b">
        <f t="shared" si="13"/>
        <v>0</v>
      </c>
      <c r="AR46" s="45" t="b">
        <f t="shared" si="14"/>
        <v>0</v>
      </c>
    </row>
    <row r="47" spans="1:44" s="15" customFormat="1" ht="15.75" hidden="1" x14ac:dyDescent="0.25">
      <c r="A47" s="3">
        <v>44239</v>
      </c>
      <c r="B47" s="3"/>
      <c r="C47" s="98" t="str">
        <f t="shared" si="15"/>
        <v>Friday</v>
      </c>
      <c r="D47" s="100" t="str">
        <f>IFERROR(INDEX(Holidays!$B$2:$B$995,MATCH(A47,Holidays!$A$2:$A$995,0)),"")</f>
        <v>Lincoln's Birthday</v>
      </c>
      <c r="E47" s="4"/>
      <c r="F47" s="4"/>
      <c r="G47" s="5"/>
      <c r="H47" s="5"/>
      <c r="I47" s="5"/>
      <c r="J47" s="5"/>
      <c r="K47" s="70"/>
      <c r="L47" s="43"/>
      <c r="M47" s="54"/>
      <c r="N47" s="55"/>
      <c r="O47" s="46"/>
      <c r="P47" s="47"/>
      <c r="Q47" s="64"/>
      <c r="R47" s="65"/>
      <c r="S47" s="42">
        <f t="shared" si="0"/>
        <v>0</v>
      </c>
      <c r="T47" s="6">
        <f t="shared" si="16"/>
        <v>0</v>
      </c>
      <c r="U47" s="39">
        <f t="shared" si="17"/>
        <v>0</v>
      </c>
      <c r="V47" s="6">
        <f t="shared" si="1"/>
        <v>0</v>
      </c>
      <c r="W47" s="105"/>
      <c r="X47" s="10"/>
      <c r="Y47" s="105"/>
      <c r="Z47" s="10"/>
      <c r="AA47" s="105"/>
      <c r="AB47" s="10"/>
      <c r="AC47" s="107"/>
      <c r="AD47" s="29"/>
      <c r="AE47" s="106">
        <f t="shared" si="18"/>
        <v>0</v>
      </c>
      <c r="AF47" s="20">
        <f t="shared" si="2"/>
        <v>0</v>
      </c>
      <c r="AG47" s="16" t="b">
        <f t="shared" si="3"/>
        <v>0</v>
      </c>
      <c r="AH47" s="16" t="b">
        <f t="shared" si="4"/>
        <v>0</v>
      </c>
      <c r="AI47" s="16" t="b">
        <f t="shared" si="5"/>
        <v>0</v>
      </c>
      <c r="AJ47" s="41" t="b">
        <f t="shared" si="6"/>
        <v>0</v>
      </c>
      <c r="AK47" s="60" t="b">
        <f t="shared" si="7"/>
        <v>0</v>
      </c>
      <c r="AL47" s="61" t="b">
        <f t="shared" si="8"/>
        <v>0</v>
      </c>
      <c r="AM47" s="54" t="b">
        <f t="shared" si="9"/>
        <v>0</v>
      </c>
      <c r="AN47" s="55" t="b">
        <f t="shared" si="10"/>
        <v>0</v>
      </c>
      <c r="AO47" s="46" t="b">
        <f t="shared" si="11"/>
        <v>0</v>
      </c>
      <c r="AP47" s="47" t="b">
        <f t="shared" si="12"/>
        <v>0</v>
      </c>
      <c r="AQ47" s="44" t="b">
        <f t="shared" si="13"/>
        <v>0</v>
      </c>
      <c r="AR47" s="45" t="b">
        <f t="shared" si="14"/>
        <v>0</v>
      </c>
    </row>
    <row r="48" spans="1:44" s="15" customFormat="1" ht="15.75" hidden="1" x14ac:dyDescent="0.25">
      <c r="A48" s="3">
        <v>44240</v>
      </c>
      <c r="B48" s="3"/>
      <c r="C48" s="98" t="str">
        <f t="shared" si="15"/>
        <v>Saturday</v>
      </c>
      <c r="D48" s="100" t="str">
        <f>IFERROR(INDEX(Holidays!$B$2:$B$995,MATCH(A48,Holidays!$A$2:$A$995,0)),"")</f>
        <v/>
      </c>
      <c r="E48" s="4"/>
      <c r="F48" s="4"/>
      <c r="G48" s="5"/>
      <c r="H48" s="5"/>
      <c r="I48" s="5"/>
      <c r="J48" s="5"/>
      <c r="K48" s="70"/>
      <c r="L48" s="43"/>
      <c r="M48" s="54"/>
      <c r="N48" s="55"/>
      <c r="O48" s="46"/>
      <c r="P48" s="47"/>
      <c r="Q48" s="64"/>
      <c r="R48" s="65"/>
      <c r="S48" s="42">
        <f t="shared" si="0"/>
        <v>0</v>
      </c>
      <c r="T48" s="6">
        <f t="shared" si="16"/>
        <v>0</v>
      </c>
      <c r="U48" s="39">
        <f t="shared" si="17"/>
        <v>0</v>
      </c>
      <c r="V48" s="6">
        <f t="shared" si="1"/>
        <v>0</v>
      </c>
      <c r="W48" s="105"/>
      <c r="X48" s="10"/>
      <c r="Y48" s="105"/>
      <c r="Z48" s="10"/>
      <c r="AA48" s="105"/>
      <c r="AB48" s="10"/>
      <c r="AC48" s="107"/>
      <c r="AD48" s="29"/>
      <c r="AE48" s="106">
        <f t="shared" si="18"/>
        <v>0</v>
      </c>
      <c r="AF48" s="20">
        <f t="shared" si="2"/>
        <v>0</v>
      </c>
      <c r="AG48" s="16" t="b">
        <f t="shared" si="3"/>
        <v>0</v>
      </c>
      <c r="AH48" s="16" t="b">
        <f t="shared" si="4"/>
        <v>0</v>
      </c>
      <c r="AI48" s="16" t="b">
        <f t="shared" si="5"/>
        <v>0</v>
      </c>
      <c r="AJ48" s="41" t="b">
        <f t="shared" si="6"/>
        <v>0</v>
      </c>
      <c r="AK48" s="60" t="b">
        <f t="shared" si="7"/>
        <v>0</v>
      </c>
      <c r="AL48" s="61" t="b">
        <f t="shared" si="8"/>
        <v>0</v>
      </c>
      <c r="AM48" s="54" t="b">
        <f t="shared" si="9"/>
        <v>0</v>
      </c>
      <c r="AN48" s="55" t="b">
        <f t="shared" si="10"/>
        <v>0</v>
      </c>
      <c r="AO48" s="46" t="b">
        <f t="shared" si="11"/>
        <v>0</v>
      </c>
      <c r="AP48" s="47" t="b">
        <f t="shared" si="12"/>
        <v>0</v>
      </c>
      <c r="AQ48" s="44" t="b">
        <f t="shared" si="13"/>
        <v>0</v>
      </c>
      <c r="AR48" s="45" t="b">
        <f t="shared" si="14"/>
        <v>0</v>
      </c>
    </row>
    <row r="49" spans="1:44" s="15" customFormat="1" ht="15.75" hidden="1" x14ac:dyDescent="0.25">
      <c r="A49" s="3">
        <v>44241</v>
      </c>
      <c r="B49" s="3"/>
      <c r="C49" s="98" t="str">
        <f t="shared" si="15"/>
        <v>Sunday</v>
      </c>
      <c r="D49" s="100" t="str">
        <f>IFERROR(INDEX(Holidays!$B$2:$B$995,MATCH(A49,Holidays!$A$2:$A$995,0)),"")</f>
        <v>Valentine's Day</v>
      </c>
      <c r="E49" s="4"/>
      <c r="F49" s="4"/>
      <c r="G49" s="5"/>
      <c r="H49" s="5"/>
      <c r="I49" s="5"/>
      <c r="J49" s="5"/>
      <c r="K49" s="70"/>
      <c r="L49" s="43"/>
      <c r="M49" s="54"/>
      <c r="N49" s="55"/>
      <c r="O49" s="46"/>
      <c r="P49" s="47"/>
      <c r="Q49" s="64"/>
      <c r="R49" s="65"/>
      <c r="S49" s="42">
        <f t="shared" si="0"/>
        <v>0</v>
      </c>
      <c r="T49" s="6">
        <f t="shared" si="16"/>
        <v>0</v>
      </c>
      <c r="U49" s="39">
        <f t="shared" si="17"/>
        <v>0</v>
      </c>
      <c r="V49" s="6">
        <f t="shared" si="1"/>
        <v>0</v>
      </c>
      <c r="W49" s="105"/>
      <c r="X49" s="10"/>
      <c r="Y49" s="105"/>
      <c r="Z49" s="10"/>
      <c r="AA49" s="105"/>
      <c r="AB49" s="10"/>
      <c r="AC49" s="107"/>
      <c r="AD49" s="29"/>
      <c r="AE49" s="106">
        <f t="shared" si="18"/>
        <v>0</v>
      </c>
      <c r="AF49" s="20">
        <f t="shared" si="2"/>
        <v>0</v>
      </c>
      <c r="AG49" s="16" t="b">
        <f t="shared" si="3"/>
        <v>0</v>
      </c>
      <c r="AH49" s="16" t="b">
        <f t="shared" si="4"/>
        <v>0</v>
      </c>
      <c r="AI49" s="16" t="b">
        <f t="shared" si="5"/>
        <v>0</v>
      </c>
      <c r="AJ49" s="41" t="b">
        <f t="shared" si="6"/>
        <v>0</v>
      </c>
      <c r="AK49" s="60" t="b">
        <f t="shared" si="7"/>
        <v>0</v>
      </c>
      <c r="AL49" s="61" t="b">
        <f t="shared" si="8"/>
        <v>0</v>
      </c>
      <c r="AM49" s="54" t="b">
        <f t="shared" si="9"/>
        <v>0</v>
      </c>
      <c r="AN49" s="55" t="b">
        <f t="shared" si="10"/>
        <v>0</v>
      </c>
      <c r="AO49" s="46" t="b">
        <f t="shared" si="11"/>
        <v>0</v>
      </c>
      <c r="AP49" s="47" t="b">
        <f t="shared" si="12"/>
        <v>0</v>
      </c>
      <c r="AQ49" s="44" t="b">
        <f t="shared" si="13"/>
        <v>0</v>
      </c>
      <c r="AR49" s="45" t="b">
        <f t="shared" si="14"/>
        <v>0</v>
      </c>
    </row>
    <row r="50" spans="1:44" s="15" customFormat="1" ht="15.75" hidden="1" x14ac:dyDescent="0.25">
      <c r="A50" s="3">
        <v>44242</v>
      </c>
      <c r="B50" s="3"/>
      <c r="C50" s="98" t="str">
        <f t="shared" si="15"/>
        <v>Monday</v>
      </c>
      <c r="D50" s="100" t="str">
        <f>IFERROR(INDEX(Holidays!$B$2:$B$995,MATCH(A50,Holidays!$A$2:$A$995,0)),"")</f>
        <v>Presidents' Day</v>
      </c>
      <c r="E50" s="4"/>
      <c r="F50" s="4"/>
      <c r="G50" s="5"/>
      <c r="H50" s="5"/>
      <c r="I50" s="5"/>
      <c r="J50" s="5"/>
      <c r="K50" s="70"/>
      <c r="L50" s="43"/>
      <c r="M50" s="54"/>
      <c r="N50" s="55"/>
      <c r="O50" s="46"/>
      <c r="P50" s="47"/>
      <c r="Q50" s="64"/>
      <c r="R50" s="65"/>
      <c r="S50" s="42">
        <f t="shared" si="0"/>
        <v>0</v>
      </c>
      <c r="T50" s="6">
        <f t="shared" si="16"/>
        <v>0</v>
      </c>
      <c r="U50" s="39">
        <f t="shared" si="17"/>
        <v>0</v>
      </c>
      <c r="V50" s="6">
        <f t="shared" si="1"/>
        <v>0</v>
      </c>
      <c r="W50" s="105"/>
      <c r="X50" s="10"/>
      <c r="Y50" s="105"/>
      <c r="Z50" s="10"/>
      <c r="AA50" s="105"/>
      <c r="AB50" s="10"/>
      <c r="AC50" s="107"/>
      <c r="AD50" s="29"/>
      <c r="AE50" s="106">
        <f t="shared" si="18"/>
        <v>0</v>
      </c>
      <c r="AF50" s="20">
        <f t="shared" si="2"/>
        <v>0</v>
      </c>
      <c r="AG50" s="16" t="b">
        <f t="shared" si="3"/>
        <v>0</v>
      </c>
      <c r="AH50" s="16" t="b">
        <f t="shared" si="4"/>
        <v>0</v>
      </c>
      <c r="AI50" s="16" t="b">
        <f t="shared" si="5"/>
        <v>0</v>
      </c>
      <c r="AJ50" s="41" t="b">
        <f t="shared" si="6"/>
        <v>0</v>
      </c>
      <c r="AK50" s="60" t="b">
        <f t="shared" si="7"/>
        <v>0</v>
      </c>
      <c r="AL50" s="61" t="b">
        <f t="shared" si="8"/>
        <v>0</v>
      </c>
      <c r="AM50" s="54" t="b">
        <f t="shared" si="9"/>
        <v>0</v>
      </c>
      <c r="AN50" s="55" t="b">
        <f t="shared" si="10"/>
        <v>0</v>
      </c>
      <c r="AO50" s="46" t="b">
        <f t="shared" si="11"/>
        <v>0</v>
      </c>
      <c r="AP50" s="47" t="b">
        <f t="shared" si="12"/>
        <v>0</v>
      </c>
      <c r="AQ50" s="44" t="b">
        <f t="shared" si="13"/>
        <v>0</v>
      </c>
      <c r="AR50" s="45" t="b">
        <f t="shared" si="14"/>
        <v>0</v>
      </c>
    </row>
    <row r="51" spans="1:44" s="15" customFormat="1" ht="15.75" hidden="1" x14ac:dyDescent="0.25">
      <c r="A51" s="3">
        <v>44243</v>
      </c>
      <c r="B51" s="3"/>
      <c r="C51" s="98" t="str">
        <f t="shared" si="15"/>
        <v>Tuesday</v>
      </c>
      <c r="D51" s="100" t="str">
        <f>IFERROR(INDEX(Holidays!$B$2:$B$995,MATCH(A51,Holidays!$A$2:$A$995,0)),"")</f>
        <v>Shrove Tuesday/Mardi Gras</v>
      </c>
      <c r="E51" s="4"/>
      <c r="F51" s="4"/>
      <c r="G51" s="5"/>
      <c r="H51" s="5"/>
      <c r="I51" s="5"/>
      <c r="J51" s="5"/>
      <c r="K51" s="70"/>
      <c r="L51" s="43"/>
      <c r="M51" s="54"/>
      <c r="N51" s="55"/>
      <c r="O51" s="46"/>
      <c r="P51" s="47"/>
      <c r="Q51" s="64"/>
      <c r="R51" s="65"/>
      <c r="S51" s="42">
        <f t="shared" si="0"/>
        <v>0</v>
      </c>
      <c r="T51" s="6">
        <f t="shared" si="16"/>
        <v>0</v>
      </c>
      <c r="U51" s="39">
        <f t="shared" si="17"/>
        <v>0</v>
      </c>
      <c r="V51" s="6">
        <f t="shared" si="1"/>
        <v>0</v>
      </c>
      <c r="W51" s="105"/>
      <c r="X51" s="10"/>
      <c r="Y51" s="105"/>
      <c r="Z51" s="10"/>
      <c r="AA51" s="105"/>
      <c r="AB51" s="10"/>
      <c r="AC51" s="107"/>
      <c r="AD51" s="29"/>
      <c r="AE51" s="106">
        <f t="shared" si="18"/>
        <v>0</v>
      </c>
      <c r="AF51" s="20">
        <f t="shared" si="2"/>
        <v>0</v>
      </c>
      <c r="AG51" s="16" t="b">
        <f t="shared" si="3"/>
        <v>0</v>
      </c>
      <c r="AH51" s="16" t="b">
        <f t="shared" si="4"/>
        <v>0</v>
      </c>
      <c r="AI51" s="16" t="b">
        <f t="shared" si="5"/>
        <v>0</v>
      </c>
      <c r="AJ51" s="41" t="b">
        <f t="shared" si="6"/>
        <v>0</v>
      </c>
      <c r="AK51" s="60" t="b">
        <f t="shared" si="7"/>
        <v>0</v>
      </c>
      <c r="AL51" s="61" t="b">
        <f t="shared" si="8"/>
        <v>0</v>
      </c>
      <c r="AM51" s="54" t="b">
        <f t="shared" si="9"/>
        <v>0</v>
      </c>
      <c r="AN51" s="55" t="b">
        <f t="shared" si="10"/>
        <v>0</v>
      </c>
      <c r="AO51" s="46" t="b">
        <f t="shared" si="11"/>
        <v>0</v>
      </c>
      <c r="AP51" s="47" t="b">
        <f t="shared" si="12"/>
        <v>0</v>
      </c>
      <c r="AQ51" s="44" t="b">
        <f t="shared" si="13"/>
        <v>0</v>
      </c>
      <c r="AR51" s="45" t="b">
        <f t="shared" si="14"/>
        <v>0</v>
      </c>
    </row>
    <row r="52" spans="1:44" s="15" customFormat="1" ht="15.75" hidden="1" x14ac:dyDescent="0.25">
      <c r="A52" s="3">
        <v>44244</v>
      </c>
      <c r="B52" s="3"/>
      <c r="C52" s="98" t="str">
        <f t="shared" si="15"/>
        <v>Wednesday</v>
      </c>
      <c r="D52" s="100" t="str">
        <f>IFERROR(INDEX(Holidays!$B$2:$B$995,MATCH(A52,Holidays!$A$2:$A$995,0)),"")</f>
        <v>Ash Wednesday</v>
      </c>
      <c r="E52" s="4"/>
      <c r="F52" s="4"/>
      <c r="G52" s="5"/>
      <c r="H52" s="5"/>
      <c r="I52" s="5"/>
      <c r="J52" s="5"/>
      <c r="K52" s="70"/>
      <c r="L52" s="43"/>
      <c r="M52" s="54"/>
      <c r="N52" s="55"/>
      <c r="O52" s="46"/>
      <c r="P52" s="47"/>
      <c r="Q52" s="64"/>
      <c r="R52" s="65"/>
      <c r="S52" s="42">
        <f t="shared" si="0"/>
        <v>0</v>
      </c>
      <c r="T52" s="6">
        <f t="shared" si="16"/>
        <v>0</v>
      </c>
      <c r="U52" s="39">
        <f t="shared" si="17"/>
        <v>0</v>
      </c>
      <c r="V52" s="6">
        <f t="shared" si="1"/>
        <v>0</v>
      </c>
      <c r="W52" s="105"/>
      <c r="X52" s="10"/>
      <c r="Y52" s="105"/>
      <c r="Z52" s="10"/>
      <c r="AA52" s="105"/>
      <c r="AB52" s="10"/>
      <c r="AC52" s="107"/>
      <c r="AD52" s="29"/>
      <c r="AE52" s="106">
        <f t="shared" si="18"/>
        <v>0</v>
      </c>
      <c r="AF52" s="20">
        <f t="shared" si="2"/>
        <v>0</v>
      </c>
      <c r="AG52" s="16" t="b">
        <f t="shared" si="3"/>
        <v>0</v>
      </c>
      <c r="AH52" s="16" t="b">
        <f t="shared" si="4"/>
        <v>0</v>
      </c>
      <c r="AI52" s="16" t="b">
        <f t="shared" si="5"/>
        <v>0</v>
      </c>
      <c r="AJ52" s="41" t="b">
        <f t="shared" si="6"/>
        <v>0</v>
      </c>
      <c r="AK52" s="60" t="b">
        <f t="shared" si="7"/>
        <v>0</v>
      </c>
      <c r="AL52" s="61" t="b">
        <f t="shared" si="8"/>
        <v>0</v>
      </c>
      <c r="AM52" s="54" t="b">
        <f t="shared" si="9"/>
        <v>0</v>
      </c>
      <c r="AN52" s="55" t="b">
        <f t="shared" si="10"/>
        <v>0</v>
      </c>
      <c r="AO52" s="46" t="b">
        <f t="shared" si="11"/>
        <v>0</v>
      </c>
      <c r="AP52" s="47" t="b">
        <f t="shared" si="12"/>
        <v>0</v>
      </c>
      <c r="AQ52" s="44" t="b">
        <f t="shared" si="13"/>
        <v>0</v>
      </c>
      <c r="AR52" s="45" t="b">
        <f t="shared" si="14"/>
        <v>0</v>
      </c>
    </row>
    <row r="53" spans="1:44" s="15" customFormat="1" ht="15.75" hidden="1" x14ac:dyDescent="0.25">
      <c r="A53" s="3">
        <v>44245</v>
      </c>
      <c r="B53" s="3"/>
      <c r="C53" s="98" t="str">
        <f t="shared" si="15"/>
        <v>Thursday</v>
      </c>
      <c r="D53" s="100" t="str">
        <f>IFERROR(INDEX(Holidays!$B$2:$B$995,MATCH(A53,Holidays!$A$2:$A$995,0)),"")</f>
        <v/>
      </c>
      <c r="E53" s="4"/>
      <c r="F53" s="4"/>
      <c r="G53" s="5"/>
      <c r="H53" s="5"/>
      <c r="I53" s="5"/>
      <c r="J53" s="5"/>
      <c r="K53" s="70"/>
      <c r="L53" s="43"/>
      <c r="M53" s="54"/>
      <c r="N53" s="55"/>
      <c r="O53" s="46"/>
      <c r="P53" s="47"/>
      <c r="Q53" s="64"/>
      <c r="R53" s="65"/>
      <c r="S53" s="42">
        <f t="shared" si="0"/>
        <v>0</v>
      </c>
      <c r="T53" s="6">
        <f t="shared" si="16"/>
        <v>0</v>
      </c>
      <c r="U53" s="39">
        <f t="shared" si="17"/>
        <v>0</v>
      </c>
      <c r="V53" s="6">
        <f t="shared" si="1"/>
        <v>0</v>
      </c>
      <c r="W53" s="105"/>
      <c r="X53" s="10"/>
      <c r="Y53" s="105"/>
      <c r="Z53" s="10"/>
      <c r="AA53" s="105"/>
      <c r="AB53" s="10"/>
      <c r="AC53" s="107"/>
      <c r="AD53" s="29"/>
      <c r="AE53" s="106">
        <f t="shared" si="18"/>
        <v>0</v>
      </c>
      <c r="AF53" s="20">
        <f t="shared" si="2"/>
        <v>0</v>
      </c>
      <c r="AG53" s="16" t="b">
        <f t="shared" si="3"/>
        <v>0</v>
      </c>
      <c r="AH53" s="16" t="b">
        <f t="shared" si="4"/>
        <v>0</v>
      </c>
      <c r="AI53" s="16" t="b">
        <f t="shared" si="5"/>
        <v>0</v>
      </c>
      <c r="AJ53" s="41" t="b">
        <f t="shared" si="6"/>
        <v>0</v>
      </c>
      <c r="AK53" s="60" t="b">
        <f t="shared" si="7"/>
        <v>0</v>
      </c>
      <c r="AL53" s="61" t="b">
        <f t="shared" si="8"/>
        <v>0</v>
      </c>
      <c r="AM53" s="54" t="b">
        <f t="shared" si="9"/>
        <v>0</v>
      </c>
      <c r="AN53" s="55" t="b">
        <f t="shared" si="10"/>
        <v>0</v>
      </c>
      <c r="AO53" s="46" t="b">
        <f t="shared" si="11"/>
        <v>0</v>
      </c>
      <c r="AP53" s="47" t="b">
        <f t="shared" si="12"/>
        <v>0</v>
      </c>
      <c r="AQ53" s="44" t="b">
        <f t="shared" si="13"/>
        <v>0</v>
      </c>
      <c r="AR53" s="45" t="b">
        <f t="shared" si="14"/>
        <v>0</v>
      </c>
    </row>
    <row r="54" spans="1:44" s="15" customFormat="1" ht="15.75" hidden="1" x14ac:dyDescent="0.25">
      <c r="A54" s="3">
        <v>44246</v>
      </c>
      <c r="B54" s="3"/>
      <c r="C54" s="98" t="str">
        <f t="shared" si="15"/>
        <v>Friday</v>
      </c>
      <c r="D54" s="100" t="str">
        <f>IFERROR(INDEX(Holidays!$B$2:$B$995,MATCH(A54,Holidays!$A$2:$A$995,0)),"")</f>
        <v/>
      </c>
      <c r="E54" s="4"/>
      <c r="F54" s="4"/>
      <c r="G54" s="5"/>
      <c r="H54" s="5"/>
      <c r="I54" s="5"/>
      <c r="J54" s="5"/>
      <c r="K54" s="70"/>
      <c r="L54" s="43"/>
      <c r="M54" s="54"/>
      <c r="N54" s="55"/>
      <c r="O54" s="46"/>
      <c r="P54" s="47"/>
      <c r="Q54" s="64"/>
      <c r="R54" s="65"/>
      <c r="S54" s="42">
        <f t="shared" si="0"/>
        <v>0</v>
      </c>
      <c r="T54" s="6">
        <f t="shared" si="16"/>
        <v>0</v>
      </c>
      <c r="U54" s="39">
        <f t="shared" si="17"/>
        <v>0</v>
      </c>
      <c r="V54" s="6">
        <f t="shared" si="1"/>
        <v>0</v>
      </c>
      <c r="W54" s="105"/>
      <c r="X54" s="10"/>
      <c r="Y54" s="105"/>
      <c r="Z54" s="10"/>
      <c r="AA54" s="105"/>
      <c r="AB54" s="10"/>
      <c r="AC54" s="107"/>
      <c r="AD54" s="29"/>
      <c r="AE54" s="106">
        <f t="shared" si="18"/>
        <v>0</v>
      </c>
      <c r="AF54" s="20">
        <f t="shared" si="2"/>
        <v>0</v>
      </c>
      <c r="AG54" s="16" t="b">
        <f t="shared" si="3"/>
        <v>0</v>
      </c>
      <c r="AH54" s="16" t="b">
        <f t="shared" si="4"/>
        <v>0</v>
      </c>
      <c r="AI54" s="16" t="b">
        <f t="shared" si="5"/>
        <v>0</v>
      </c>
      <c r="AJ54" s="41" t="b">
        <f t="shared" si="6"/>
        <v>0</v>
      </c>
      <c r="AK54" s="60" t="b">
        <f t="shared" si="7"/>
        <v>0</v>
      </c>
      <c r="AL54" s="61" t="b">
        <f t="shared" si="8"/>
        <v>0</v>
      </c>
      <c r="AM54" s="54" t="b">
        <f t="shared" si="9"/>
        <v>0</v>
      </c>
      <c r="AN54" s="55" t="b">
        <f t="shared" si="10"/>
        <v>0</v>
      </c>
      <c r="AO54" s="46" t="b">
        <f t="shared" si="11"/>
        <v>0</v>
      </c>
      <c r="AP54" s="47" t="b">
        <f t="shared" si="12"/>
        <v>0</v>
      </c>
      <c r="AQ54" s="44" t="b">
        <f t="shared" si="13"/>
        <v>0</v>
      </c>
      <c r="AR54" s="45" t="b">
        <f t="shared" si="14"/>
        <v>0</v>
      </c>
    </row>
    <row r="55" spans="1:44" s="15" customFormat="1" ht="15.75" hidden="1" x14ac:dyDescent="0.25">
      <c r="A55" s="3">
        <v>44247</v>
      </c>
      <c r="B55" s="3"/>
      <c r="C55" s="98" t="str">
        <f t="shared" si="15"/>
        <v>Saturday</v>
      </c>
      <c r="D55" s="100" t="str">
        <f>IFERROR(INDEX(Holidays!$B$2:$B$995,MATCH(A55,Holidays!$A$2:$A$995,0)),"")</f>
        <v/>
      </c>
      <c r="E55" s="4"/>
      <c r="F55" s="4"/>
      <c r="G55" s="5"/>
      <c r="H55" s="5"/>
      <c r="I55" s="5"/>
      <c r="J55" s="5"/>
      <c r="K55" s="70"/>
      <c r="L55" s="43"/>
      <c r="M55" s="54"/>
      <c r="N55" s="55"/>
      <c r="O55" s="46"/>
      <c r="P55" s="47"/>
      <c r="Q55" s="64"/>
      <c r="R55" s="65"/>
      <c r="S55" s="42">
        <f t="shared" si="0"/>
        <v>0</v>
      </c>
      <c r="T55" s="6">
        <f t="shared" si="16"/>
        <v>0</v>
      </c>
      <c r="U55" s="39">
        <f t="shared" si="17"/>
        <v>0</v>
      </c>
      <c r="V55" s="6">
        <f t="shared" si="1"/>
        <v>0</v>
      </c>
      <c r="W55" s="105"/>
      <c r="X55" s="10"/>
      <c r="Y55" s="105"/>
      <c r="Z55" s="10"/>
      <c r="AA55" s="105"/>
      <c r="AB55" s="10"/>
      <c r="AC55" s="107"/>
      <c r="AD55" s="29"/>
      <c r="AE55" s="106">
        <f t="shared" si="18"/>
        <v>0</v>
      </c>
      <c r="AF55" s="20">
        <f t="shared" si="2"/>
        <v>0</v>
      </c>
      <c r="AG55" s="16" t="b">
        <f t="shared" si="3"/>
        <v>0</v>
      </c>
      <c r="AH55" s="16" t="b">
        <f t="shared" si="4"/>
        <v>0</v>
      </c>
      <c r="AI55" s="16" t="b">
        <f t="shared" si="5"/>
        <v>0</v>
      </c>
      <c r="AJ55" s="41" t="b">
        <f t="shared" si="6"/>
        <v>0</v>
      </c>
      <c r="AK55" s="60" t="b">
        <f t="shared" si="7"/>
        <v>0</v>
      </c>
      <c r="AL55" s="61" t="b">
        <f t="shared" si="8"/>
        <v>0</v>
      </c>
      <c r="AM55" s="54" t="b">
        <f t="shared" si="9"/>
        <v>0</v>
      </c>
      <c r="AN55" s="55" t="b">
        <f t="shared" si="10"/>
        <v>0</v>
      </c>
      <c r="AO55" s="46" t="b">
        <f t="shared" si="11"/>
        <v>0</v>
      </c>
      <c r="AP55" s="47" t="b">
        <f t="shared" si="12"/>
        <v>0</v>
      </c>
      <c r="AQ55" s="44" t="b">
        <f t="shared" si="13"/>
        <v>0</v>
      </c>
      <c r="AR55" s="45" t="b">
        <f t="shared" si="14"/>
        <v>0</v>
      </c>
    </row>
    <row r="56" spans="1:44" s="15" customFormat="1" ht="15.75" hidden="1" x14ac:dyDescent="0.25">
      <c r="A56" s="3">
        <v>44248</v>
      </c>
      <c r="B56" s="3"/>
      <c r="C56" s="98" t="str">
        <f t="shared" si="15"/>
        <v>Sunday</v>
      </c>
      <c r="D56" s="100" t="str">
        <f>IFERROR(INDEX(Holidays!$B$2:$B$995,MATCH(A56,Holidays!$A$2:$A$995,0)),"")</f>
        <v/>
      </c>
      <c r="E56" s="4"/>
      <c r="F56" s="4"/>
      <c r="G56" s="5"/>
      <c r="H56" s="5"/>
      <c r="I56" s="5"/>
      <c r="J56" s="5"/>
      <c r="K56" s="70"/>
      <c r="L56" s="43"/>
      <c r="M56" s="54"/>
      <c r="N56" s="55"/>
      <c r="O56" s="46"/>
      <c r="P56" s="47"/>
      <c r="Q56" s="64"/>
      <c r="R56" s="65"/>
      <c r="S56" s="42">
        <f t="shared" si="0"/>
        <v>0</v>
      </c>
      <c r="T56" s="6">
        <f t="shared" si="16"/>
        <v>0</v>
      </c>
      <c r="U56" s="39">
        <f t="shared" si="17"/>
        <v>0</v>
      </c>
      <c r="V56" s="6">
        <f t="shared" si="1"/>
        <v>0</v>
      </c>
      <c r="W56" s="105"/>
      <c r="X56" s="10"/>
      <c r="Y56" s="105"/>
      <c r="Z56" s="10"/>
      <c r="AA56" s="105"/>
      <c r="AB56" s="10"/>
      <c r="AC56" s="107"/>
      <c r="AD56" s="29"/>
      <c r="AE56" s="106">
        <f t="shared" si="18"/>
        <v>0</v>
      </c>
      <c r="AF56" s="20">
        <f t="shared" si="2"/>
        <v>0</v>
      </c>
      <c r="AG56" s="16" t="b">
        <f t="shared" si="3"/>
        <v>0</v>
      </c>
      <c r="AH56" s="16" t="b">
        <f t="shared" si="4"/>
        <v>0</v>
      </c>
      <c r="AI56" s="16" t="b">
        <f t="shared" si="5"/>
        <v>0</v>
      </c>
      <c r="AJ56" s="41" t="b">
        <f t="shared" si="6"/>
        <v>0</v>
      </c>
      <c r="AK56" s="60" t="b">
        <f t="shared" si="7"/>
        <v>0</v>
      </c>
      <c r="AL56" s="61" t="b">
        <f t="shared" si="8"/>
        <v>0</v>
      </c>
      <c r="AM56" s="54" t="b">
        <f t="shared" si="9"/>
        <v>0</v>
      </c>
      <c r="AN56" s="55" t="b">
        <f t="shared" si="10"/>
        <v>0</v>
      </c>
      <c r="AO56" s="46" t="b">
        <f t="shared" si="11"/>
        <v>0</v>
      </c>
      <c r="AP56" s="47" t="b">
        <f t="shared" si="12"/>
        <v>0</v>
      </c>
      <c r="AQ56" s="44" t="b">
        <f t="shared" si="13"/>
        <v>0</v>
      </c>
      <c r="AR56" s="45" t="b">
        <f t="shared" si="14"/>
        <v>0</v>
      </c>
    </row>
    <row r="57" spans="1:44" s="15" customFormat="1" ht="15.75" hidden="1" x14ac:dyDescent="0.25">
      <c r="A57" s="3">
        <v>44249</v>
      </c>
      <c r="B57" s="3"/>
      <c r="C57" s="98" t="str">
        <f t="shared" si="15"/>
        <v>Monday</v>
      </c>
      <c r="D57" s="100" t="str">
        <f>IFERROR(INDEX(Holidays!$B$2:$B$995,MATCH(A57,Holidays!$A$2:$A$995,0)),"")</f>
        <v/>
      </c>
      <c r="E57" s="4"/>
      <c r="F57" s="4"/>
      <c r="G57" s="5"/>
      <c r="H57" s="5"/>
      <c r="I57" s="5"/>
      <c r="J57" s="5"/>
      <c r="K57" s="70"/>
      <c r="L57" s="43"/>
      <c r="M57" s="54"/>
      <c r="N57" s="55"/>
      <c r="O57" s="46"/>
      <c r="P57" s="47"/>
      <c r="Q57" s="64"/>
      <c r="R57" s="65"/>
      <c r="S57" s="42">
        <f t="shared" si="0"/>
        <v>0</v>
      </c>
      <c r="T57" s="6">
        <f t="shared" si="16"/>
        <v>0</v>
      </c>
      <c r="U57" s="39">
        <f t="shared" si="17"/>
        <v>0</v>
      </c>
      <c r="V57" s="6">
        <f t="shared" si="1"/>
        <v>0</v>
      </c>
      <c r="W57" s="105"/>
      <c r="X57" s="10"/>
      <c r="Y57" s="105"/>
      <c r="Z57" s="10"/>
      <c r="AA57" s="105"/>
      <c r="AB57" s="10"/>
      <c r="AC57" s="107"/>
      <c r="AD57" s="29"/>
      <c r="AE57" s="106">
        <f t="shared" si="18"/>
        <v>0</v>
      </c>
      <c r="AF57" s="20">
        <f t="shared" si="2"/>
        <v>0</v>
      </c>
      <c r="AG57" s="16" t="b">
        <f t="shared" si="3"/>
        <v>0</v>
      </c>
      <c r="AH57" s="16" t="b">
        <f t="shared" si="4"/>
        <v>0</v>
      </c>
      <c r="AI57" s="16" t="b">
        <f t="shared" si="5"/>
        <v>0</v>
      </c>
      <c r="AJ57" s="41" t="b">
        <f t="shared" si="6"/>
        <v>0</v>
      </c>
      <c r="AK57" s="60" t="b">
        <f t="shared" si="7"/>
        <v>0</v>
      </c>
      <c r="AL57" s="61" t="b">
        <f t="shared" si="8"/>
        <v>0</v>
      </c>
      <c r="AM57" s="54" t="b">
        <f t="shared" si="9"/>
        <v>0</v>
      </c>
      <c r="AN57" s="55" t="b">
        <f t="shared" si="10"/>
        <v>0</v>
      </c>
      <c r="AO57" s="46" t="b">
        <f t="shared" si="11"/>
        <v>0</v>
      </c>
      <c r="AP57" s="47" t="b">
        <f t="shared" si="12"/>
        <v>0</v>
      </c>
      <c r="AQ57" s="44" t="b">
        <f t="shared" si="13"/>
        <v>0</v>
      </c>
      <c r="AR57" s="45" t="b">
        <f t="shared" si="14"/>
        <v>0</v>
      </c>
    </row>
    <row r="58" spans="1:44" s="15" customFormat="1" ht="15.75" hidden="1" x14ac:dyDescent="0.25">
      <c r="A58" s="3">
        <v>44250</v>
      </c>
      <c r="B58" s="3"/>
      <c r="C58" s="98" t="str">
        <f t="shared" si="15"/>
        <v>Tuesday</v>
      </c>
      <c r="D58" s="100" t="str">
        <f>IFERROR(INDEX(Holidays!$B$2:$B$995,MATCH(A58,Holidays!$A$2:$A$995,0)),"")</f>
        <v/>
      </c>
      <c r="E58" s="4"/>
      <c r="F58" s="4"/>
      <c r="G58" s="5"/>
      <c r="H58" s="5"/>
      <c r="I58" s="5"/>
      <c r="J58" s="5"/>
      <c r="K58" s="70"/>
      <c r="L58" s="43"/>
      <c r="M58" s="54"/>
      <c r="N58" s="55"/>
      <c r="O58" s="46"/>
      <c r="P58" s="47"/>
      <c r="Q58" s="64"/>
      <c r="R58" s="65"/>
      <c r="S58" s="42">
        <f t="shared" si="0"/>
        <v>0</v>
      </c>
      <c r="T58" s="6">
        <f t="shared" si="16"/>
        <v>0</v>
      </c>
      <c r="U58" s="39">
        <f t="shared" si="17"/>
        <v>0</v>
      </c>
      <c r="V58" s="6">
        <f t="shared" si="1"/>
        <v>0</v>
      </c>
      <c r="W58" s="105"/>
      <c r="X58" s="10"/>
      <c r="Y58" s="105"/>
      <c r="Z58" s="10"/>
      <c r="AA58" s="105"/>
      <c r="AB58" s="10"/>
      <c r="AC58" s="107"/>
      <c r="AD58" s="29"/>
      <c r="AE58" s="106">
        <f t="shared" si="18"/>
        <v>0</v>
      </c>
      <c r="AF58" s="20">
        <f t="shared" si="2"/>
        <v>0</v>
      </c>
      <c r="AG58" s="16" t="b">
        <f t="shared" si="3"/>
        <v>0</v>
      </c>
      <c r="AH58" s="16" t="b">
        <f t="shared" si="4"/>
        <v>0</v>
      </c>
      <c r="AI58" s="16" t="b">
        <f t="shared" si="5"/>
        <v>0</v>
      </c>
      <c r="AJ58" s="41" t="b">
        <f t="shared" si="6"/>
        <v>0</v>
      </c>
      <c r="AK58" s="60" t="b">
        <f t="shared" si="7"/>
        <v>0</v>
      </c>
      <c r="AL58" s="61" t="b">
        <f t="shared" si="8"/>
        <v>0</v>
      </c>
      <c r="AM58" s="54" t="b">
        <f t="shared" si="9"/>
        <v>0</v>
      </c>
      <c r="AN58" s="55" t="b">
        <f t="shared" si="10"/>
        <v>0</v>
      </c>
      <c r="AO58" s="46" t="b">
        <f t="shared" si="11"/>
        <v>0</v>
      </c>
      <c r="AP58" s="47" t="b">
        <f t="shared" si="12"/>
        <v>0</v>
      </c>
      <c r="AQ58" s="44" t="b">
        <f t="shared" si="13"/>
        <v>0</v>
      </c>
      <c r="AR58" s="45" t="b">
        <f t="shared" si="14"/>
        <v>0</v>
      </c>
    </row>
    <row r="59" spans="1:44" s="15" customFormat="1" ht="15.75" hidden="1" x14ac:dyDescent="0.25">
      <c r="A59" s="3">
        <v>44251</v>
      </c>
      <c r="B59" s="3"/>
      <c r="C59" s="98" t="str">
        <f t="shared" si="15"/>
        <v>Wednesday</v>
      </c>
      <c r="D59" s="100" t="str">
        <f>IFERROR(INDEX(Holidays!$B$2:$B$995,MATCH(A59,Holidays!$A$2:$A$995,0)),"")</f>
        <v/>
      </c>
      <c r="E59" s="4"/>
      <c r="F59" s="4"/>
      <c r="G59" s="5"/>
      <c r="H59" s="5"/>
      <c r="I59" s="5"/>
      <c r="J59" s="5"/>
      <c r="K59" s="70"/>
      <c r="L59" s="43"/>
      <c r="M59" s="54"/>
      <c r="N59" s="55"/>
      <c r="O59" s="46"/>
      <c r="P59" s="47"/>
      <c r="Q59" s="64"/>
      <c r="R59" s="65"/>
      <c r="S59" s="42">
        <f t="shared" si="0"/>
        <v>0</v>
      </c>
      <c r="T59" s="6">
        <f t="shared" si="16"/>
        <v>0</v>
      </c>
      <c r="U59" s="39">
        <f t="shared" si="17"/>
        <v>0</v>
      </c>
      <c r="V59" s="6">
        <f t="shared" si="1"/>
        <v>0</v>
      </c>
      <c r="W59" s="105"/>
      <c r="X59" s="10"/>
      <c r="Y59" s="105"/>
      <c r="Z59" s="10"/>
      <c r="AA59" s="105"/>
      <c r="AB59" s="10"/>
      <c r="AC59" s="107"/>
      <c r="AD59" s="29"/>
      <c r="AE59" s="106">
        <f t="shared" si="18"/>
        <v>0</v>
      </c>
      <c r="AF59" s="20">
        <f t="shared" si="2"/>
        <v>0</v>
      </c>
      <c r="AG59" s="16" t="b">
        <f t="shared" si="3"/>
        <v>0</v>
      </c>
      <c r="AH59" s="16" t="b">
        <f t="shared" si="4"/>
        <v>0</v>
      </c>
      <c r="AI59" s="16" t="b">
        <f t="shared" si="5"/>
        <v>0</v>
      </c>
      <c r="AJ59" s="41" t="b">
        <f t="shared" si="6"/>
        <v>0</v>
      </c>
      <c r="AK59" s="60" t="b">
        <f t="shared" si="7"/>
        <v>0</v>
      </c>
      <c r="AL59" s="61" t="b">
        <f t="shared" si="8"/>
        <v>0</v>
      </c>
      <c r="AM59" s="54" t="b">
        <f t="shared" si="9"/>
        <v>0</v>
      </c>
      <c r="AN59" s="55" t="b">
        <f t="shared" si="10"/>
        <v>0</v>
      </c>
      <c r="AO59" s="46" t="b">
        <f t="shared" si="11"/>
        <v>0</v>
      </c>
      <c r="AP59" s="47" t="b">
        <f t="shared" si="12"/>
        <v>0</v>
      </c>
      <c r="AQ59" s="44" t="b">
        <f t="shared" si="13"/>
        <v>0</v>
      </c>
      <c r="AR59" s="45" t="b">
        <f t="shared" si="14"/>
        <v>0</v>
      </c>
    </row>
    <row r="60" spans="1:44" s="15" customFormat="1" ht="15.75" hidden="1" x14ac:dyDescent="0.25">
      <c r="A60" s="3">
        <v>44252</v>
      </c>
      <c r="B60" s="3"/>
      <c r="C60" s="98" t="str">
        <f t="shared" si="15"/>
        <v>Thursday</v>
      </c>
      <c r="D60" s="100" t="str">
        <f>IFERROR(INDEX(Holidays!$B$2:$B$995,MATCH(A60,Holidays!$A$2:$A$995,0)),"")</f>
        <v/>
      </c>
      <c r="E60" s="4"/>
      <c r="F60" s="4"/>
      <c r="G60" s="5"/>
      <c r="H60" s="5"/>
      <c r="I60" s="5"/>
      <c r="J60" s="5"/>
      <c r="K60" s="70"/>
      <c r="L60" s="43"/>
      <c r="M60" s="54"/>
      <c r="N60" s="55"/>
      <c r="O60" s="46"/>
      <c r="P60" s="47"/>
      <c r="Q60" s="64"/>
      <c r="R60" s="65"/>
      <c r="S60" s="42">
        <f t="shared" si="0"/>
        <v>0</v>
      </c>
      <c r="T60" s="6">
        <f t="shared" si="16"/>
        <v>0</v>
      </c>
      <c r="U60" s="39">
        <f t="shared" si="17"/>
        <v>0</v>
      </c>
      <c r="V60" s="6">
        <f t="shared" si="1"/>
        <v>0</v>
      </c>
      <c r="W60" s="105"/>
      <c r="X60" s="10"/>
      <c r="Y60" s="105"/>
      <c r="Z60" s="10"/>
      <c r="AA60" s="105"/>
      <c r="AB60" s="10"/>
      <c r="AC60" s="107"/>
      <c r="AD60" s="29"/>
      <c r="AE60" s="106">
        <f t="shared" si="18"/>
        <v>0</v>
      </c>
      <c r="AF60" s="20">
        <f t="shared" si="2"/>
        <v>0</v>
      </c>
      <c r="AG60" s="16" t="b">
        <f t="shared" si="3"/>
        <v>0</v>
      </c>
      <c r="AH60" s="16" t="b">
        <f t="shared" si="4"/>
        <v>0</v>
      </c>
      <c r="AI60" s="16" t="b">
        <f t="shared" si="5"/>
        <v>0</v>
      </c>
      <c r="AJ60" s="41" t="b">
        <f t="shared" si="6"/>
        <v>0</v>
      </c>
      <c r="AK60" s="60" t="b">
        <f t="shared" si="7"/>
        <v>0</v>
      </c>
      <c r="AL60" s="61" t="b">
        <f t="shared" si="8"/>
        <v>0</v>
      </c>
      <c r="AM60" s="54" t="b">
        <f t="shared" si="9"/>
        <v>0</v>
      </c>
      <c r="AN60" s="55" t="b">
        <f t="shared" si="10"/>
        <v>0</v>
      </c>
      <c r="AO60" s="46" t="b">
        <f t="shared" si="11"/>
        <v>0</v>
      </c>
      <c r="AP60" s="47" t="b">
        <f t="shared" si="12"/>
        <v>0</v>
      </c>
      <c r="AQ60" s="44" t="b">
        <f t="shared" si="13"/>
        <v>0</v>
      </c>
      <c r="AR60" s="45" t="b">
        <f t="shared" si="14"/>
        <v>0</v>
      </c>
    </row>
    <row r="61" spans="1:44" s="15" customFormat="1" ht="15.75" hidden="1" x14ac:dyDescent="0.25">
      <c r="A61" s="3">
        <v>44253</v>
      </c>
      <c r="B61" s="3"/>
      <c r="C61" s="98" t="str">
        <f t="shared" si="15"/>
        <v>Friday</v>
      </c>
      <c r="D61" s="100" t="str">
        <f>IFERROR(INDEX(Holidays!$B$2:$B$995,MATCH(A61,Holidays!$A$2:$A$995,0)),"")</f>
        <v>Purim</v>
      </c>
      <c r="E61" s="4"/>
      <c r="F61" s="4"/>
      <c r="G61" s="5"/>
      <c r="H61" s="5"/>
      <c r="I61" s="5"/>
      <c r="J61" s="5"/>
      <c r="K61" s="70"/>
      <c r="L61" s="43"/>
      <c r="M61" s="54"/>
      <c r="N61" s="55"/>
      <c r="O61" s="46"/>
      <c r="P61" s="47"/>
      <c r="Q61" s="64"/>
      <c r="R61" s="65"/>
      <c r="S61" s="42">
        <f t="shared" si="0"/>
        <v>0</v>
      </c>
      <c r="T61" s="6">
        <f t="shared" si="16"/>
        <v>0</v>
      </c>
      <c r="U61" s="39">
        <f t="shared" si="17"/>
        <v>0</v>
      </c>
      <c r="V61" s="6">
        <f t="shared" si="1"/>
        <v>0</v>
      </c>
      <c r="W61" s="105"/>
      <c r="X61" s="10"/>
      <c r="Y61" s="105"/>
      <c r="Z61" s="10"/>
      <c r="AA61" s="105"/>
      <c r="AB61" s="10"/>
      <c r="AC61" s="107"/>
      <c r="AD61" s="29"/>
      <c r="AE61" s="106">
        <f t="shared" si="18"/>
        <v>0</v>
      </c>
      <c r="AF61" s="20">
        <f t="shared" si="2"/>
        <v>0</v>
      </c>
      <c r="AG61" s="16" t="b">
        <f t="shared" si="3"/>
        <v>0</v>
      </c>
      <c r="AH61" s="16" t="b">
        <f t="shared" si="4"/>
        <v>0</v>
      </c>
      <c r="AI61" s="16" t="b">
        <f t="shared" si="5"/>
        <v>0</v>
      </c>
      <c r="AJ61" s="41" t="b">
        <f t="shared" si="6"/>
        <v>0</v>
      </c>
      <c r="AK61" s="60" t="b">
        <f t="shared" si="7"/>
        <v>0</v>
      </c>
      <c r="AL61" s="61" t="b">
        <f t="shared" si="8"/>
        <v>0</v>
      </c>
      <c r="AM61" s="54" t="b">
        <f t="shared" si="9"/>
        <v>0</v>
      </c>
      <c r="AN61" s="55" t="b">
        <f t="shared" si="10"/>
        <v>0</v>
      </c>
      <c r="AO61" s="46" t="b">
        <f t="shared" si="11"/>
        <v>0</v>
      </c>
      <c r="AP61" s="47" t="b">
        <f t="shared" si="12"/>
        <v>0</v>
      </c>
      <c r="AQ61" s="44" t="b">
        <f t="shared" si="13"/>
        <v>0</v>
      </c>
      <c r="AR61" s="45" t="b">
        <f t="shared" si="14"/>
        <v>0</v>
      </c>
    </row>
    <row r="62" spans="1:44" s="15" customFormat="1" ht="15.75" hidden="1" x14ac:dyDescent="0.25">
      <c r="A62" s="3">
        <v>44254</v>
      </c>
      <c r="B62" s="3"/>
      <c r="C62" s="98" t="str">
        <f t="shared" si="15"/>
        <v>Saturday</v>
      </c>
      <c r="D62" s="100" t="str">
        <f>IFERROR(INDEX(Holidays!$B$2:$B$995,MATCH(A62,Holidays!$A$2:$A$995,0)),"")</f>
        <v/>
      </c>
      <c r="E62" s="4"/>
      <c r="F62" s="4"/>
      <c r="G62" s="5"/>
      <c r="H62" s="5"/>
      <c r="I62" s="5"/>
      <c r="J62" s="5"/>
      <c r="K62" s="70"/>
      <c r="L62" s="43"/>
      <c r="M62" s="54"/>
      <c r="N62" s="55"/>
      <c r="O62" s="46"/>
      <c r="P62" s="47"/>
      <c r="Q62" s="64"/>
      <c r="R62" s="65"/>
      <c r="S62" s="42">
        <f t="shared" si="0"/>
        <v>0</v>
      </c>
      <c r="T62" s="6">
        <f t="shared" si="16"/>
        <v>0</v>
      </c>
      <c r="U62" s="39">
        <f t="shared" si="17"/>
        <v>0</v>
      </c>
      <c r="V62" s="6">
        <f t="shared" si="1"/>
        <v>0</v>
      </c>
      <c r="W62" s="105"/>
      <c r="X62" s="10"/>
      <c r="Y62" s="105"/>
      <c r="Z62" s="10"/>
      <c r="AA62" s="105"/>
      <c r="AB62" s="10"/>
      <c r="AC62" s="107"/>
      <c r="AD62" s="29"/>
      <c r="AE62" s="106">
        <f t="shared" si="18"/>
        <v>0</v>
      </c>
      <c r="AF62" s="20">
        <f t="shared" si="2"/>
        <v>0</v>
      </c>
      <c r="AG62" s="16" t="b">
        <f t="shared" si="3"/>
        <v>0</v>
      </c>
      <c r="AH62" s="16" t="b">
        <f t="shared" si="4"/>
        <v>0</v>
      </c>
      <c r="AI62" s="16" t="b">
        <f t="shared" si="5"/>
        <v>0</v>
      </c>
      <c r="AJ62" s="41" t="b">
        <f t="shared" si="6"/>
        <v>0</v>
      </c>
      <c r="AK62" s="60" t="b">
        <f t="shared" si="7"/>
        <v>0</v>
      </c>
      <c r="AL62" s="61" t="b">
        <f t="shared" si="8"/>
        <v>0</v>
      </c>
      <c r="AM62" s="54" t="b">
        <f t="shared" si="9"/>
        <v>0</v>
      </c>
      <c r="AN62" s="55" t="b">
        <f t="shared" si="10"/>
        <v>0</v>
      </c>
      <c r="AO62" s="46" t="b">
        <f t="shared" si="11"/>
        <v>0</v>
      </c>
      <c r="AP62" s="47" t="b">
        <f t="shared" si="12"/>
        <v>0</v>
      </c>
      <c r="AQ62" s="44" t="b">
        <f t="shared" si="13"/>
        <v>0</v>
      </c>
      <c r="AR62" s="45" t="b">
        <f t="shared" si="14"/>
        <v>0</v>
      </c>
    </row>
    <row r="63" spans="1:44" s="15" customFormat="1" ht="15.75" hidden="1" x14ac:dyDescent="0.25">
      <c r="A63" s="3">
        <v>44255</v>
      </c>
      <c r="B63" s="3"/>
      <c r="C63" s="98" t="str">
        <f t="shared" si="15"/>
        <v>Sunday</v>
      </c>
      <c r="D63" s="100" t="str">
        <f>IFERROR(INDEX(Holidays!$B$2:$B$995,MATCH(A63,Holidays!$A$2:$A$995,0)),"")</f>
        <v>Linus Pauling Day</v>
      </c>
      <c r="E63" s="4"/>
      <c r="F63" s="4"/>
      <c r="G63" s="5"/>
      <c r="H63" s="5"/>
      <c r="I63" s="5"/>
      <c r="J63" s="5"/>
      <c r="K63" s="70"/>
      <c r="L63" s="43"/>
      <c r="M63" s="54"/>
      <c r="N63" s="55"/>
      <c r="O63" s="46"/>
      <c r="P63" s="47"/>
      <c r="Q63" s="64"/>
      <c r="R63" s="65"/>
      <c r="S63" s="42">
        <f t="shared" si="0"/>
        <v>0</v>
      </c>
      <c r="T63" s="6">
        <f t="shared" si="16"/>
        <v>0</v>
      </c>
      <c r="U63" s="39">
        <f t="shared" si="17"/>
        <v>0</v>
      </c>
      <c r="V63" s="6">
        <f t="shared" si="1"/>
        <v>0</v>
      </c>
      <c r="W63" s="105"/>
      <c r="X63" s="10"/>
      <c r="Y63" s="105"/>
      <c r="Z63" s="10"/>
      <c r="AA63" s="105"/>
      <c r="AB63" s="10"/>
      <c r="AC63" s="107"/>
      <c r="AD63" s="29"/>
      <c r="AE63" s="106">
        <f t="shared" si="18"/>
        <v>0</v>
      </c>
      <c r="AF63" s="20">
        <f t="shared" si="2"/>
        <v>0</v>
      </c>
      <c r="AG63" s="16" t="b">
        <f t="shared" si="3"/>
        <v>0</v>
      </c>
      <c r="AH63" s="16" t="b">
        <f t="shared" si="4"/>
        <v>0</v>
      </c>
      <c r="AI63" s="16" t="b">
        <f t="shared" si="5"/>
        <v>0</v>
      </c>
      <c r="AJ63" s="41" t="b">
        <f t="shared" si="6"/>
        <v>0</v>
      </c>
      <c r="AK63" s="60" t="b">
        <f t="shared" si="7"/>
        <v>0</v>
      </c>
      <c r="AL63" s="61" t="b">
        <f t="shared" si="8"/>
        <v>0</v>
      </c>
      <c r="AM63" s="54" t="b">
        <f t="shared" si="9"/>
        <v>0</v>
      </c>
      <c r="AN63" s="55" t="b">
        <f t="shared" si="10"/>
        <v>0</v>
      </c>
      <c r="AO63" s="46" t="b">
        <f t="shared" si="11"/>
        <v>0</v>
      </c>
      <c r="AP63" s="47" t="b">
        <f t="shared" si="12"/>
        <v>0</v>
      </c>
      <c r="AQ63" s="44" t="b">
        <f t="shared" si="13"/>
        <v>0</v>
      </c>
      <c r="AR63" s="45" t="b">
        <f t="shared" si="14"/>
        <v>0</v>
      </c>
    </row>
    <row r="64" spans="1:44" s="15" customFormat="1" ht="15.75" x14ac:dyDescent="0.25">
      <c r="A64" s="3">
        <v>44256</v>
      </c>
      <c r="B64" s="3"/>
      <c r="C64" s="98" t="str">
        <f t="shared" si="15"/>
        <v>Monday</v>
      </c>
      <c r="D64" s="100" t="str">
        <f>IFERROR(INDEX(Holidays!$B$2:$B$995,MATCH(A64,Holidays!$A$2:$A$995,0)),"")</f>
        <v>St. David's Day</v>
      </c>
      <c r="E64" s="4">
        <v>0.35416666666666669</v>
      </c>
      <c r="F64" s="4">
        <v>0.72916666666666663</v>
      </c>
      <c r="G64" s="5">
        <v>2.0833333333333332E-2</v>
      </c>
      <c r="H64" s="5">
        <v>2.0833333333333332E-2</v>
      </c>
      <c r="I64" s="5">
        <v>0</v>
      </c>
      <c r="J64" s="5">
        <v>0</v>
      </c>
      <c r="K64" s="70"/>
      <c r="L64" s="43"/>
      <c r="M64" s="54"/>
      <c r="N64" s="55"/>
      <c r="O64" s="46"/>
      <c r="P64" s="47"/>
      <c r="Q64" s="64"/>
      <c r="R64" s="65"/>
      <c r="S64" s="42">
        <f t="shared" si="0"/>
        <v>0.33333333333333331</v>
      </c>
      <c r="T64" s="6">
        <f t="shared" si="16"/>
        <v>8</v>
      </c>
      <c r="U64" s="39">
        <f t="shared" si="17"/>
        <v>0.33333333333333331</v>
      </c>
      <c r="V64" s="6">
        <f t="shared" si="1"/>
        <v>8</v>
      </c>
      <c r="W64" s="105"/>
      <c r="X64" s="10">
        <v>4</v>
      </c>
      <c r="Y64" s="105"/>
      <c r="Z64" s="10">
        <v>4</v>
      </c>
      <c r="AA64" s="105"/>
      <c r="AB64" s="10"/>
      <c r="AC64" s="107"/>
      <c r="AD64" s="29"/>
      <c r="AE64" s="106">
        <f t="shared" si="18"/>
        <v>0</v>
      </c>
      <c r="AF64" s="20">
        <f t="shared" si="2"/>
        <v>8</v>
      </c>
      <c r="AG64" s="16" t="b">
        <f t="shared" si="3"/>
        <v>1</v>
      </c>
      <c r="AH64" s="16" t="b">
        <f t="shared" si="4"/>
        <v>1</v>
      </c>
      <c r="AI64" s="16" t="b">
        <f t="shared" si="5"/>
        <v>1</v>
      </c>
      <c r="AJ64" s="41" t="b">
        <f t="shared" si="6"/>
        <v>1</v>
      </c>
      <c r="AK64" s="60" t="b">
        <f t="shared" si="7"/>
        <v>0</v>
      </c>
      <c r="AL64" s="61" t="b">
        <f t="shared" si="8"/>
        <v>0</v>
      </c>
      <c r="AM64" s="54" t="b">
        <f t="shared" si="9"/>
        <v>0</v>
      </c>
      <c r="AN64" s="55" t="b">
        <f t="shared" si="10"/>
        <v>0</v>
      </c>
      <c r="AO64" s="46" t="b">
        <f t="shared" si="11"/>
        <v>0</v>
      </c>
      <c r="AP64" s="47" t="b">
        <f t="shared" si="12"/>
        <v>0</v>
      </c>
      <c r="AQ64" s="44" t="b">
        <f t="shared" si="13"/>
        <v>0</v>
      </c>
      <c r="AR64" s="45" t="b">
        <f t="shared" si="14"/>
        <v>0</v>
      </c>
    </row>
    <row r="65" spans="1:44" s="15" customFormat="1" ht="15.75" x14ac:dyDescent="0.25">
      <c r="A65" s="3">
        <v>44257</v>
      </c>
      <c r="B65" s="3"/>
      <c r="C65" s="98" t="str">
        <f t="shared" si="15"/>
        <v>Tuesday</v>
      </c>
      <c r="D65" s="100" t="str">
        <f>IFERROR(INDEX(Holidays!$B$2:$B$995,MATCH(A65,Holidays!$A$2:$A$995,0)),"")</f>
        <v>Texas Independence Day</v>
      </c>
      <c r="E65" s="4">
        <v>0.35416666666666669</v>
      </c>
      <c r="F65" s="4">
        <v>0.72916666666666663</v>
      </c>
      <c r="G65" s="5">
        <v>2.0833333333333332E-2</v>
      </c>
      <c r="H65" s="5">
        <v>2.0833333333333332E-2</v>
      </c>
      <c r="I65" s="5">
        <v>0</v>
      </c>
      <c r="J65" s="5">
        <v>0</v>
      </c>
      <c r="K65" s="70"/>
      <c r="L65" s="43"/>
      <c r="M65" s="54"/>
      <c r="N65" s="55"/>
      <c r="O65" s="46"/>
      <c r="P65" s="47"/>
      <c r="Q65" s="64"/>
      <c r="R65" s="65"/>
      <c r="S65" s="42">
        <f t="shared" si="0"/>
        <v>0.33333333333333331</v>
      </c>
      <c r="T65" s="6">
        <f t="shared" si="16"/>
        <v>8</v>
      </c>
      <c r="U65" s="39">
        <f t="shared" si="17"/>
        <v>0.33333333333333331</v>
      </c>
      <c r="V65" s="6">
        <f t="shared" si="1"/>
        <v>8</v>
      </c>
      <c r="W65" s="105"/>
      <c r="X65" s="10">
        <v>4</v>
      </c>
      <c r="Y65" s="105"/>
      <c r="Z65" s="10">
        <v>4</v>
      </c>
      <c r="AA65" s="105"/>
      <c r="AB65" s="10"/>
      <c r="AC65" s="107"/>
      <c r="AD65" s="29"/>
      <c r="AE65" s="106">
        <f t="shared" si="18"/>
        <v>0</v>
      </c>
      <c r="AF65" s="20">
        <f t="shared" si="2"/>
        <v>8</v>
      </c>
      <c r="AG65" s="16" t="b">
        <f t="shared" si="3"/>
        <v>1</v>
      </c>
      <c r="AH65" s="16" t="b">
        <f t="shared" si="4"/>
        <v>1</v>
      </c>
      <c r="AI65" s="16" t="b">
        <f t="shared" si="5"/>
        <v>1</v>
      </c>
      <c r="AJ65" s="41" t="b">
        <f t="shared" si="6"/>
        <v>1</v>
      </c>
      <c r="AK65" s="60" t="b">
        <f t="shared" si="7"/>
        <v>0</v>
      </c>
      <c r="AL65" s="61" t="b">
        <f t="shared" si="8"/>
        <v>0</v>
      </c>
      <c r="AM65" s="54" t="b">
        <f t="shared" si="9"/>
        <v>0</v>
      </c>
      <c r="AN65" s="55" t="b">
        <f t="shared" si="10"/>
        <v>0</v>
      </c>
      <c r="AO65" s="46" t="b">
        <f t="shared" si="11"/>
        <v>0</v>
      </c>
      <c r="AP65" s="47" t="b">
        <f t="shared" si="12"/>
        <v>0</v>
      </c>
      <c r="AQ65" s="44" t="b">
        <f t="shared" si="13"/>
        <v>0</v>
      </c>
      <c r="AR65" s="45" t="b">
        <f t="shared" si="14"/>
        <v>0</v>
      </c>
    </row>
    <row r="66" spans="1:44" s="15" customFormat="1" ht="15.75" x14ac:dyDescent="0.25">
      <c r="A66" s="3">
        <v>44258</v>
      </c>
      <c r="B66" s="3"/>
      <c r="C66" s="98" t="str">
        <f t="shared" si="15"/>
        <v>Wednesday</v>
      </c>
      <c r="D66" s="100" t="str">
        <f>IFERROR(INDEX(Holidays!$B$2:$B$995,MATCH(A66,Holidays!$A$2:$A$995,0)),"")</f>
        <v/>
      </c>
      <c r="E66" s="4">
        <v>0.35416666666666669</v>
      </c>
      <c r="F66" s="4">
        <v>0.72916666666666663</v>
      </c>
      <c r="G66" s="5">
        <v>2.0833333333333332E-2</v>
      </c>
      <c r="H66" s="5">
        <v>2.0833333333333332E-2</v>
      </c>
      <c r="I66" s="5">
        <v>0</v>
      </c>
      <c r="J66" s="5">
        <v>0</v>
      </c>
      <c r="K66" s="70"/>
      <c r="L66" s="43"/>
      <c r="M66" s="54"/>
      <c r="N66" s="55"/>
      <c r="O66" s="46"/>
      <c r="P66" s="47"/>
      <c r="Q66" s="64"/>
      <c r="R66" s="65"/>
      <c r="S66" s="42">
        <f t="shared" si="0"/>
        <v>0.33333333333333331</v>
      </c>
      <c r="T66" s="6">
        <f t="shared" si="16"/>
        <v>8</v>
      </c>
      <c r="U66" s="39">
        <f t="shared" si="17"/>
        <v>0.33333333333333331</v>
      </c>
      <c r="V66" s="6">
        <f t="shared" si="1"/>
        <v>8</v>
      </c>
      <c r="W66" s="105"/>
      <c r="X66" s="10">
        <v>5</v>
      </c>
      <c r="Y66" s="105"/>
      <c r="Z66" s="10"/>
      <c r="AA66" s="105"/>
      <c r="AB66" s="10">
        <v>3</v>
      </c>
      <c r="AC66" s="107"/>
      <c r="AD66" s="29"/>
      <c r="AE66" s="106">
        <f t="shared" si="18"/>
        <v>0</v>
      </c>
      <c r="AF66" s="20">
        <f t="shared" si="2"/>
        <v>8</v>
      </c>
      <c r="AG66" s="16" t="b">
        <f t="shared" si="3"/>
        <v>1</v>
      </c>
      <c r="AH66" s="16" t="b">
        <f t="shared" si="4"/>
        <v>1</v>
      </c>
      <c r="AI66" s="16" t="b">
        <f t="shared" si="5"/>
        <v>1</v>
      </c>
      <c r="AJ66" s="41" t="b">
        <f t="shared" si="6"/>
        <v>1</v>
      </c>
      <c r="AK66" s="60" t="b">
        <f t="shared" si="7"/>
        <v>0</v>
      </c>
      <c r="AL66" s="61" t="b">
        <f t="shared" si="8"/>
        <v>0</v>
      </c>
      <c r="AM66" s="54" t="b">
        <f t="shared" si="9"/>
        <v>0</v>
      </c>
      <c r="AN66" s="55" t="b">
        <f t="shared" si="10"/>
        <v>0</v>
      </c>
      <c r="AO66" s="46" t="b">
        <f t="shared" si="11"/>
        <v>0</v>
      </c>
      <c r="AP66" s="47" t="b">
        <f t="shared" si="12"/>
        <v>0</v>
      </c>
      <c r="AQ66" s="44" t="b">
        <f t="shared" si="13"/>
        <v>0</v>
      </c>
      <c r="AR66" s="45" t="b">
        <f t="shared" si="14"/>
        <v>0</v>
      </c>
    </row>
    <row r="67" spans="1:44" s="15" customFormat="1" ht="15.75" x14ac:dyDescent="0.25">
      <c r="A67" s="3">
        <v>44259</v>
      </c>
      <c r="B67" s="3"/>
      <c r="C67" s="98" t="str">
        <f t="shared" si="15"/>
        <v>Thursday</v>
      </c>
      <c r="D67" s="100" t="str">
        <f>IFERROR(INDEX(Holidays!$B$2:$B$995,MATCH(A67,Holidays!$A$2:$A$995,0)),"")</f>
        <v/>
      </c>
      <c r="E67" s="4">
        <v>0.375</v>
      </c>
      <c r="F67" s="4">
        <v>0.72916666666666663</v>
      </c>
      <c r="G67" s="5">
        <v>2.0833333333333332E-2</v>
      </c>
      <c r="H67" s="5">
        <v>2.0833333333333332E-2</v>
      </c>
      <c r="I67" s="5">
        <v>0</v>
      </c>
      <c r="J67" s="5">
        <v>2.0833333333333332E-2</v>
      </c>
      <c r="K67" s="70"/>
      <c r="L67" s="43"/>
      <c r="M67" s="54"/>
      <c r="N67" s="55"/>
      <c r="O67" s="46"/>
      <c r="P67" s="47"/>
      <c r="Q67" s="64"/>
      <c r="R67" s="65"/>
      <c r="S67" s="42">
        <f t="shared" si="0"/>
        <v>0.33333333333333331</v>
      </c>
      <c r="T67" s="6">
        <f t="shared" si="16"/>
        <v>8</v>
      </c>
      <c r="U67" s="39">
        <f t="shared" si="17"/>
        <v>0.33333333333333331</v>
      </c>
      <c r="V67" s="6">
        <f t="shared" si="1"/>
        <v>8</v>
      </c>
      <c r="W67" s="105"/>
      <c r="X67" s="10"/>
      <c r="Y67" s="105"/>
      <c r="Z67" s="10">
        <v>3</v>
      </c>
      <c r="AA67" s="105"/>
      <c r="AB67" s="10">
        <v>5</v>
      </c>
      <c r="AC67" s="107"/>
      <c r="AD67" s="29"/>
      <c r="AE67" s="106">
        <f t="shared" si="18"/>
        <v>0</v>
      </c>
      <c r="AF67" s="20">
        <f t="shared" si="2"/>
        <v>8</v>
      </c>
      <c r="AG67" s="16" t="b">
        <f t="shared" si="3"/>
        <v>1</v>
      </c>
      <c r="AH67" s="16" t="b">
        <f t="shared" si="4"/>
        <v>1</v>
      </c>
      <c r="AI67" s="16" t="b">
        <f t="shared" si="5"/>
        <v>1</v>
      </c>
      <c r="AJ67" s="41" t="b">
        <f t="shared" si="6"/>
        <v>1</v>
      </c>
      <c r="AK67" s="60" t="b">
        <f t="shared" si="7"/>
        <v>0</v>
      </c>
      <c r="AL67" s="61" t="b">
        <f t="shared" si="8"/>
        <v>0</v>
      </c>
      <c r="AM67" s="54" t="b">
        <f t="shared" si="9"/>
        <v>0</v>
      </c>
      <c r="AN67" s="55" t="b">
        <f t="shared" si="10"/>
        <v>0</v>
      </c>
      <c r="AO67" s="46" t="b">
        <f t="shared" si="11"/>
        <v>0</v>
      </c>
      <c r="AP67" s="47" t="b">
        <f t="shared" si="12"/>
        <v>0</v>
      </c>
      <c r="AQ67" s="44" t="b">
        <f t="shared" si="13"/>
        <v>0</v>
      </c>
      <c r="AR67" s="45" t="b">
        <f t="shared" si="14"/>
        <v>0</v>
      </c>
    </row>
    <row r="68" spans="1:44" s="15" customFormat="1" ht="15.75" x14ac:dyDescent="0.25">
      <c r="A68" s="3">
        <v>44260</v>
      </c>
      <c r="B68" s="3"/>
      <c r="C68" s="98" t="str">
        <f t="shared" si="15"/>
        <v>Friday</v>
      </c>
      <c r="D68" s="100" t="str">
        <f>IFERROR(INDEX(Holidays!$B$2:$B$995,MATCH(A68,Holidays!$A$2:$A$995,0)),"")</f>
        <v>Employee Appreciation Day</v>
      </c>
      <c r="E68" s="4">
        <v>0.35416666666666669</v>
      </c>
      <c r="F68" s="4">
        <v>0.72916666666666663</v>
      </c>
      <c r="G68" s="5">
        <v>2.0833333333333332E-2</v>
      </c>
      <c r="H68" s="5">
        <v>2.0833333333333332E-2</v>
      </c>
      <c r="I68" s="5">
        <v>0</v>
      </c>
      <c r="J68" s="5">
        <v>0</v>
      </c>
      <c r="K68" s="70"/>
      <c r="L68" s="43"/>
      <c r="M68" s="54"/>
      <c r="N68" s="55"/>
      <c r="O68" s="46"/>
      <c r="P68" s="47"/>
      <c r="Q68" s="64"/>
      <c r="R68" s="65"/>
      <c r="S68" s="42">
        <f t="shared" si="0"/>
        <v>0.33333333333333331</v>
      </c>
      <c r="T68" s="6">
        <f t="shared" si="16"/>
        <v>8</v>
      </c>
      <c r="U68" s="39">
        <f t="shared" si="17"/>
        <v>0.33333333333333331</v>
      </c>
      <c r="V68" s="6">
        <f t="shared" si="1"/>
        <v>8</v>
      </c>
      <c r="W68" s="105"/>
      <c r="X68" s="10">
        <v>5</v>
      </c>
      <c r="Y68" s="105"/>
      <c r="Z68" s="10"/>
      <c r="AA68" s="105"/>
      <c r="AB68" s="10">
        <v>3</v>
      </c>
      <c r="AC68" s="107"/>
      <c r="AD68" s="29"/>
      <c r="AE68" s="106">
        <f t="shared" si="18"/>
        <v>0</v>
      </c>
      <c r="AF68" s="20">
        <f t="shared" si="2"/>
        <v>8</v>
      </c>
      <c r="AG68" s="16" t="b">
        <f t="shared" si="3"/>
        <v>1</v>
      </c>
      <c r="AH68" s="16" t="b">
        <f t="shared" si="4"/>
        <v>1</v>
      </c>
      <c r="AI68" s="16" t="b">
        <f t="shared" si="5"/>
        <v>1</v>
      </c>
      <c r="AJ68" s="41" t="b">
        <f t="shared" si="6"/>
        <v>1</v>
      </c>
      <c r="AK68" s="60" t="b">
        <f t="shared" si="7"/>
        <v>0</v>
      </c>
      <c r="AL68" s="61" t="b">
        <f t="shared" si="8"/>
        <v>0</v>
      </c>
      <c r="AM68" s="54" t="b">
        <f t="shared" si="9"/>
        <v>0</v>
      </c>
      <c r="AN68" s="55" t="b">
        <f t="shared" si="10"/>
        <v>0</v>
      </c>
      <c r="AO68" s="46" t="b">
        <f t="shared" si="11"/>
        <v>0</v>
      </c>
      <c r="AP68" s="47" t="b">
        <f t="shared" si="12"/>
        <v>0</v>
      </c>
      <c r="AQ68" s="44" t="b">
        <f t="shared" si="13"/>
        <v>0</v>
      </c>
      <c r="AR68" s="45" t="b">
        <f t="shared" si="14"/>
        <v>0</v>
      </c>
    </row>
    <row r="69" spans="1:44" s="15" customFormat="1" ht="15.75" hidden="1" x14ac:dyDescent="0.25">
      <c r="A69" s="3">
        <v>44261</v>
      </c>
      <c r="B69" s="3"/>
      <c r="C69" s="98" t="str">
        <f t="shared" si="15"/>
        <v>Saturday</v>
      </c>
      <c r="D69" s="100" t="str">
        <f>IFERROR(INDEX(Holidays!$B$2:$B$995,MATCH(A69,Holidays!$A$2:$A$995,0)),"")</f>
        <v/>
      </c>
      <c r="E69" s="4"/>
      <c r="F69" s="4"/>
      <c r="G69" s="5"/>
      <c r="H69" s="5"/>
      <c r="I69" s="5"/>
      <c r="J69" s="5"/>
      <c r="K69" s="70"/>
      <c r="L69" s="43"/>
      <c r="M69" s="54"/>
      <c r="N69" s="55"/>
      <c r="O69" s="46"/>
      <c r="P69" s="47"/>
      <c r="Q69" s="64"/>
      <c r="R69" s="65"/>
      <c r="S69" s="42">
        <f t="shared" ref="S69:S125" si="19">SUM(F69-E69)-G69-H69-I69+J69</f>
        <v>0</v>
      </c>
      <c r="T69" s="6">
        <f t="shared" si="16"/>
        <v>0</v>
      </c>
      <c r="U69" s="39">
        <f t="shared" si="17"/>
        <v>0</v>
      </c>
      <c r="V69" s="6">
        <f t="shared" ref="V69:V132" si="20">T69+(K69+M69+O69+Q69+L69+N69+P69+R69)</f>
        <v>0</v>
      </c>
      <c r="W69" s="105"/>
      <c r="X69" s="10"/>
      <c r="Y69" s="105"/>
      <c r="Z69" s="10"/>
      <c r="AA69" s="105"/>
      <c r="AB69" s="10"/>
      <c r="AC69" s="107"/>
      <c r="AD69" s="29"/>
      <c r="AE69" s="106">
        <f t="shared" si="18"/>
        <v>0</v>
      </c>
      <c r="AF69" s="20">
        <f t="shared" ref="AF69:AF132" si="21">SUM(X69,Z69,AB69,AD69)</f>
        <v>0</v>
      </c>
      <c r="AG69" s="16" t="b">
        <f t="shared" ref="AG69:AG132" si="22">IF(ISBLANK(G69),FALSE,TRUE)</f>
        <v>0</v>
      </c>
      <c r="AH69" s="16" t="b">
        <f t="shared" ref="AH69:AH132" si="23">IF(ISBLANK(H69),FALSE,TRUE)</f>
        <v>0</v>
      </c>
      <c r="AI69" s="16" t="b">
        <f t="shared" ref="AI69:AI132" si="24">IF(ISBLANK(I69),FALSE,TRUE)</f>
        <v>0</v>
      </c>
      <c r="AJ69" s="41" t="b">
        <f t="shared" ref="AJ69:AJ132" si="25">IF(ISBLANK(J69),FALSE,TRUE)</f>
        <v>0</v>
      </c>
      <c r="AK69" s="60" t="b">
        <f t="shared" ref="AK69:AK132" si="26">IF(ISBLANK(K69),FALSE,TRUE)</f>
        <v>0</v>
      </c>
      <c r="AL69" s="61" t="b">
        <f t="shared" ref="AL69:AL132" si="27">IF(ISBLANK(L69),FALSE,TRUE)</f>
        <v>0</v>
      </c>
      <c r="AM69" s="54" t="b">
        <f t="shared" ref="AM69:AM132" si="28">IF(ISBLANK(M69),FALSE,TRUE)</f>
        <v>0</v>
      </c>
      <c r="AN69" s="55" t="b">
        <f t="shared" ref="AN69:AN132" si="29">IF(ISBLANK(N69),FALSE,TRUE)</f>
        <v>0</v>
      </c>
      <c r="AO69" s="46" t="b">
        <f t="shared" ref="AO69:AO132" si="30">IF(ISBLANK(O69),FALSE,TRUE)</f>
        <v>0</v>
      </c>
      <c r="AP69" s="47" t="b">
        <f t="shared" ref="AP69:AP132" si="31">IF(ISBLANK(P69),FALSE,TRUE)</f>
        <v>0</v>
      </c>
      <c r="AQ69" s="44" t="b">
        <f t="shared" ref="AQ69:AQ132" si="32">IF(ISBLANK(Q69),FALSE,TRUE)</f>
        <v>0</v>
      </c>
      <c r="AR69" s="45" t="b">
        <f t="shared" ref="AR69:AR132" si="33">IF(ISBLANK(R69),FALSE,TRUE)</f>
        <v>0</v>
      </c>
    </row>
    <row r="70" spans="1:44" s="15" customFormat="1" ht="15.75" hidden="1" x14ac:dyDescent="0.25">
      <c r="A70" s="3">
        <v>44262</v>
      </c>
      <c r="B70" s="110"/>
      <c r="C70" s="98" t="str">
        <f t="shared" ref="C70:C133" si="34">TEXT(A70,"dddd")</f>
        <v>Sunday</v>
      </c>
      <c r="D70" s="100" t="str">
        <f>IFERROR(INDEX(Holidays!$B$2:$B$995,MATCH(A70,Holidays!$A$2:$A$995,0)),"")</f>
        <v/>
      </c>
      <c r="E70" s="4"/>
      <c r="F70" s="4"/>
      <c r="G70" s="5"/>
      <c r="H70" s="5"/>
      <c r="I70" s="5"/>
      <c r="J70" s="5"/>
      <c r="K70" s="70"/>
      <c r="L70" s="43"/>
      <c r="M70" s="54"/>
      <c r="N70" s="55"/>
      <c r="O70" s="46"/>
      <c r="P70" s="47"/>
      <c r="Q70" s="64"/>
      <c r="R70" s="65"/>
      <c r="S70" s="42">
        <f t="shared" si="19"/>
        <v>0</v>
      </c>
      <c r="T70" s="6">
        <f t="shared" ref="T70:T133" si="35">(S70-INT(S70))*24</f>
        <v>0</v>
      </c>
      <c r="U70" s="39">
        <f t="shared" ref="U70:U133" si="36">V70/24</f>
        <v>0</v>
      </c>
      <c r="V70" s="6">
        <f t="shared" si="20"/>
        <v>0</v>
      </c>
      <c r="W70" s="105"/>
      <c r="X70" s="10"/>
      <c r="Y70" s="105"/>
      <c r="Z70" s="10"/>
      <c r="AA70" s="105"/>
      <c r="AB70" s="10"/>
      <c r="AC70" s="107"/>
      <c r="AD70" s="29"/>
      <c r="AE70" s="106">
        <f t="shared" ref="AE70:AE133" si="37">SUM(W70,Y70,AA70,AC70)</f>
        <v>0</v>
      </c>
      <c r="AF70" s="20">
        <f t="shared" si="21"/>
        <v>0</v>
      </c>
      <c r="AG70" s="16" t="b">
        <f t="shared" si="22"/>
        <v>0</v>
      </c>
      <c r="AH70" s="16" t="b">
        <f t="shared" si="23"/>
        <v>0</v>
      </c>
      <c r="AI70" s="16" t="b">
        <f t="shared" si="24"/>
        <v>0</v>
      </c>
      <c r="AJ70" s="41" t="b">
        <f t="shared" si="25"/>
        <v>0</v>
      </c>
      <c r="AK70" s="60" t="b">
        <f t="shared" si="26"/>
        <v>0</v>
      </c>
      <c r="AL70" s="61" t="b">
        <f t="shared" si="27"/>
        <v>0</v>
      </c>
      <c r="AM70" s="54" t="b">
        <f t="shared" si="28"/>
        <v>0</v>
      </c>
      <c r="AN70" s="55" t="b">
        <f t="shared" si="29"/>
        <v>0</v>
      </c>
      <c r="AO70" s="46" t="b">
        <f t="shared" si="30"/>
        <v>0</v>
      </c>
      <c r="AP70" s="47" t="b">
        <f t="shared" si="31"/>
        <v>0</v>
      </c>
      <c r="AQ70" s="44" t="b">
        <f t="shared" si="32"/>
        <v>0</v>
      </c>
      <c r="AR70" s="45" t="b">
        <f t="shared" si="33"/>
        <v>0</v>
      </c>
    </row>
    <row r="71" spans="1:44" s="15" customFormat="1" ht="15.75" x14ac:dyDescent="0.25">
      <c r="A71" s="3">
        <v>44263</v>
      </c>
      <c r="B71" s="110"/>
      <c r="C71" s="98" t="str">
        <f t="shared" si="34"/>
        <v>Monday</v>
      </c>
      <c r="D71" s="100" t="str">
        <f>IFERROR(INDEX(Holidays!$B$2:$B$995,MATCH(A71,Holidays!$A$2:$A$995,0)),"")</f>
        <v/>
      </c>
      <c r="E71" s="4">
        <v>0.35416666666666669</v>
      </c>
      <c r="F71" s="4">
        <v>0.72916666666666663</v>
      </c>
      <c r="G71" s="5">
        <v>2.0833333333333332E-2</v>
      </c>
      <c r="H71" s="5">
        <v>2.0833333333333332E-2</v>
      </c>
      <c r="I71" s="5">
        <v>0</v>
      </c>
      <c r="J71" s="5">
        <v>0</v>
      </c>
      <c r="K71" s="70"/>
      <c r="L71" s="43"/>
      <c r="M71" s="54"/>
      <c r="N71" s="55"/>
      <c r="O71" s="46"/>
      <c r="P71" s="47"/>
      <c r="Q71" s="64"/>
      <c r="R71" s="65"/>
      <c r="S71" s="42">
        <f t="shared" si="19"/>
        <v>0.33333333333333331</v>
      </c>
      <c r="T71" s="6">
        <f t="shared" si="35"/>
        <v>8</v>
      </c>
      <c r="U71" s="39">
        <f t="shared" si="36"/>
        <v>0.33333333333333331</v>
      </c>
      <c r="V71" s="6">
        <f t="shared" si="20"/>
        <v>8</v>
      </c>
      <c r="W71" s="105"/>
      <c r="X71" s="10"/>
      <c r="Y71" s="105"/>
      <c r="Z71" s="10">
        <v>8</v>
      </c>
      <c r="AA71" s="105"/>
      <c r="AB71" s="10"/>
      <c r="AC71" s="107"/>
      <c r="AD71" s="29"/>
      <c r="AE71" s="106">
        <f t="shared" si="37"/>
        <v>0</v>
      </c>
      <c r="AF71" s="20">
        <f t="shared" si="21"/>
        <v>8</v>
      </c>
      <c r="AG71" s="16" t="b">
        <f t="shared" si="22"/>
        <v>1</v>
      </c>
      <c r="AH71" s="16" t="b">
        <f t="shared" si="23"/>
        <v>1</v>
      </c>
      <c r="AI71" s="16" t="b">
        <f t="shared" si="24"/>
        <v>1</v>
      </c>
      <c r="AJ71" s="41" t="b">
        <f t="shared" si="25"/>
        <v>1</v>
      </c>
      <c r="AK71" s="60" t="b">
        <f t="shared" si="26"/>
        <v>0</v>
      </c>
      <c r="AL71" s="61" t="b">
        <f t="shared" si="27"/>
        <v>0</v>
      </c>
      <c r="AM71" s="54" t="b">
        <f t="shared" si="28"/>
        <v>0</v>
      </c>
      <c r="AN71" s="55" t="b">
        <f t="shared" si="29"/>
        <v>0</v>
      </c>
      <c r="AO71" s="46" t="b">
        <f t="shared" si="30"/>
        <v>0</v>
      </c>
      <c r="AP71" s="47" t="b">
        <f t="shared" si="31"/>
        <v>0</v>
      </c>
      <c r="AQ71" s="44" t="b">
        <f t="shared" si="32"/>
        <v>0</v>
      </c>
      <c r="AR71" s="45" t="b">
        <f t="shared" si="33"/>
        <v>0</v>
      </c>
    </row>
    <row r="72" spans="1:44" s="15" customFormat="1" ht="15.75" x14ac:dyDescent="0.25">
      <c r="A72" s="3">
        <v>44264</v>
      </c>
      <c r="B72" s="110"/>
      <c r="C72" s="98" t="str">
        <f t="shared" si="34"/>
        <v>Tuesday</v>
      </c>
      <c r="D72" s="100" t="str">
        <f>IFERROR(INDEX(Holidays!$B$2:$B$995,MATCH(A72,Holidays!$A$2:$A$995,0)),"")</f>
        <v/>
      </c>
      <c r="E72" s="4">
        <v>0.35416666666666669</v>
      </c>
      <c r="F72" s="4">
        <v>0.72916666666666663</v>
      </c>
      <c r="G72" s="5">
        <v>2.0833333333333332E-2</v>
      </c>
      <c r="H72" s="5">
        <v>2.0833333333333332E-2</v>
      </c>
      <c r="I72" s="5">
        <v>0</v>
      </c>
      <c r="J72" s="5">
        <v>0</v>
      </c>
      <c r="K72" s="70"/>
      <c r="L72" s="43"/>
      <c r="M72" s="54"/>
      <c r="N72" s="55"/>
      <c r="O72" s="46"/>
      <c r="P72" s="47"/>
      <c r="Q72" s="64"/>
      <c r="R72" s="65"/>
      <c r="S72" s="42">
        <f t="shared" si="19"/>
        <v>0.33333333333333331</v>
      </c>
      <c r="T72" s="6">
        <f t="shared" si="35"/>
        <v>8</v>
      </c>
      <c r="U72" s="39">
        <f t="shared" si="36"/>
        <v>0.33333333333333331</v>
      </c>
      <c r="V72" s="6">
        <f t="shared" si="20"/>
        <v>8</v>
      </c>
      <c r="W72" s="105"/>
      <c r="X72" s="10"/>
      <c r="Y72" s="105"/>
      <c r="Z72" s="10">
        <v>8</v>
      </c>
      <c r="AA72" s="105"/>
      <c r="AB72" s="10"/>
      <c r="AC72" s="107"/>
      <c r="AD72" s="29"/>
      <c r="AE72" s="106">
        <f t="shared" si="37"/>
        <v>0</v>
      </c>
      <c r="AF72" s="20">
        <f t="shared" si="21"/>
        <v>8</v>
      </c>
      <c r="AG72" s="16" t="b">
        <f t="shared" si="22"/>
        <v>1</v>
      </c>
      <c r="AH72" s="16" t="b">
        <f t="shared" si="23"/>
        <v>1</v>
      </c>
      <c r="AI72" s="16" t="b">
        <f t="shared" si="24"/>
        <v>1</v>
      </c>
      <c r="AJ72" s="41" t="b">
        <f t="shared" si="25"/>
        <v>1</v>
      </c>
      <c r="AK72" s="60" t="b">
        <f t="shared" si="26"/>
        <v>0</v>
      </c>
      <c r="AL72" s="61" t="b">
        <f t="shared" si="27"/>
        <v>0</v>
      </c>
      <c r="AM72" s="54" t="b">
        <f t="shared" si="28"/>
        <v>0</v>
      </c>
      <c r="AN72" s="55" t="b">
        <f t="shared" si="29"/>
        <v>0</v>
      </c>
      <c r="AO72" s="46" t="b">
        <f t="shared" si="30"/>
        <v>0</v>
      </c>
      <c r="AP72" s="47" t="b">
        <f t="shared" si="31"/>
        <v>0</v>
      </c>
      <c r="AQ72" s="44" t="b">
        <f t="shared" si="32"/>
        <v>0</v>
      </c>
      <c r="AR72" s="45" t="b">
        <f t="shared" si="33"/>
        <v>0</v>
      </c>
    </row>
    <row r="73" spans="1:44" s="15" customFormat="1" ht="15.75" x14ac:dyDescent="0.25">
      <c r="A73" s="3">
        <v>44265</v>
      </c>
      <c r="B73" s="110"/>
      <c r="C73" s="98" t="str">
        <f t="shared" si="34"/>
        <v>Wednesday</v>
      </c>
      <c r="D73" s="100" t="str">
        <f>IFERROR(INDEX(Holidays!$B$2:$B$995,MATCH(A73,Holidays!$A$2:$A$995,0)),"")</f>
        <v/>
      </c>
      <c r="E73" s="4">
        <v>0.35416666666666669</v>
      </c>
      <c r="F73" s="4">
        <v>0.72916666666666663</v>
      </c>
      <c r="G73" s="5">
        <v>2.0833333333333332E-2</v>
      </c>
      <c r="H73" s="5">
        <v>2.0833333333333332E-2</v>
      </c>
      <c r="I73" s="5">
        <v>0</v>
      </c>
      <c r="J73" s="5">
        <v>0</v>
      </c>
      <c r="K73" s="70"/>
      <c r="L73" s="43"/>
      <c r="M73" s="54"/>
      <c r="N73" s="55"/>
      <c r="O73" s="46"/>
      <c r="P73" s="47"/>
      <c r="Q73" s="64"/>
      <c r="R73" s="65"/>
      <c r="S73" s="42">
        <f t="shared" si="19"/>
        <v>0.33333333333333331</v>
      </c>
      <c r="T73" s="6">
        <f t="shared" si="35"/>
        <v>8</v>
      </c>
      <c r="U73" s="39">
        <f t="shared" si="36"/>
        <v>0.33333333333333331</v>
      </c>
      <c r="V73" s="6">
        <f t="shared" si="20"/>
        <v>8</v>
      </c>
      <c r="W73" s="105"/>
      <c r="X73" s="10"/>
      <c r="Y73" s="105"/>
      <c r="Z73" s="10">
        <v>8</v>
      </c>
      <c r="AA73" s="105"/>
      <c r="AB73" s="10"/>
      <c r="AC73" s="107"/>
      <c r="AD73" s="29"/>
      <c r="AE73" s="106">
        <f t="shared" si="37"/>
        <v>0</v>
      </c>
      <c r="AF73" s="20">
        <f t="shared" si="21"/>
        <v>8</v>
      </c>
      <c r="AG73" s="16" t="b">
        <f t="shared" si="22"/>
        <v>1</v>
      </c>
      <c r="AH73" s="16" t="b">
        <f t="shared" si="23"/>
        <v>1</v>
      </c>
      <c r="AI73" s="16" t="b">
        <f t="shared" si="24"/>
        <v>1</v>
      </c>
      <c r="AJ73" s="41" t="b">
        <f t="shared" si="25"/>
        <v>1</v>
      </c>
      <c r="AK73" s="60" t="b">
        <f t="shared" si="26"/>
        <v>0</v>
      </c>
      <c r="AL73" s="61" t="b">
        <f t="shared" si="27"/>
        <v>0</v>
      </c>
      <c r="AM73" s="54" t="b">
        <f t="shared" si="28"/>
        <v>0</v>
      </c>
      <c r="AN73" s="55" t="b">
        <f t="shared" si="29"/>
        <v>0</v>
      </c>
      <c r="AO73" s="46" t="b">
        <f t="shared" si="30"/>
        <v>0</v>
      </c>
      <c r="AP73" s="47" t="b">
        <f t="shared" si="31"/>
        <v>0</v>
      </c>
      <c r="AQ73" s="44" t="b">
        <f t="shared" si="32"/>
        <v>0</v>
      </c>
      <c r="AR73" s="45" t="b">
        <f t="shared" si="33"/>
        <v>0</v>
      </c>
    </row>
    <row r="74" spans="1:44" s="15" customFormat="1" ht="15.75" x14ac:dyDescent="0.25">
      <c r="A74" s="3">
        <v>44266</v>
      </c>
      <c r="B74" s="110"/>
      <c r="C74" s="98" t="str">
        <f t="shared" si="34"/>
        <v>Thursday</v>
      </c>
      <c r="D74" s="100" t="str">
        <f>IFERROR(INDEX(Holidays!$B$2:$B$995,MATCH(A74,Holidays!$A$2:$A$995,0)),"")</f>
        <v>Isra and Mi'raj</v>
      </c>
      <c r="E74" s="4">
        <v>0.375</v>
      </c>
      <c r="F74" s="4">
        <v>0.72916666666666663</v>
      </c>
      <c r="G74" s="5">
        <v>2.0833333333333332E-2</v>
      </c>
      <c r="H74" s="5">
        <v>2.0833333333333332E-2</v>
      </c>
      <c r="I74" s="5">
        <v>0</v>
      </c>
      <c r="J74" s="5">
        <v>2.0833333333333332E-2</v>
      </c>
      <c r="K74" s="70"/>
      <c r="L74" s="43"/>
      <c r="M74" s="54"/>
      <c r="N74" s="55"/>
      <c r="O74" s="46"/>
      <c r="P74" s="47"/>
      <c r="Q74" s="64"/>
      <c r="R74" s="65"/>
      <c r="S74" s="42">
        <f t="shared" si="19"/>
        <v>0.33333333333333331</v>
      </c>
      <c r="T74" s="6">
        <f t="shared" si="35"/>
        <v>8</v>
      </c>
      <c r="U74" s="39">
        <f t="shared" si="36"/>
        <v>0.33333333333333331</v>
      </c>
      <c r="V74" s="6">
        <f t="shared" si="20"/>
        <v>8</v>
      </c>
      <c r="W74" s="105"/>
      <c r="X74" s="10">
        <v>4.7</v>
      </c>
      <c r="Y74" s="105"/>
      <c r="Z74" s="10"/>
      <c r="AA74" s="105"/>
      <c r="AB74" s="10">
        <v>3.3</v>
      </c>
      <c r="AC74" s="107"/>
      <c r="AD74" s="29"/>
      <c r="AE74" s="106">
        <f t="shared" si="37"/>
        <v>0</v>
      </c>
      <c r="AF74" s="20">
        <f t="shared" si="21"/>
        <v>8</v>
      </c>
      <c r="AG74" s="16" t="b">
        <f t="shared" si="22"/>
        <v>1</v>
      </c>
      <c r="AH74" s="16" t="b">
        <f t="shared" si="23"/>
        <v>1</v>
      </c>
      <c r="AI74" s="16" t="b">
        <f t="shared" si="24"/>
        <v>1</v>
      </c>
      <c r="AJ74" s="41" t="b">
        <f t="shared" si="25"/>
        <v>1</v>
      </c>
      <c r="AK74" s="60" t="b">
        <f t="shared" si="26"/>
        <v>0</v>
      </c>
      <c r="AL74" s="61" t="b">
        <f t="shared" si="27"/>
        <v>0</v>
      </c>
      <c r="AM74" s="54" t="b">
        <f t="shared" si="28"/>
        <v>0</v>
      </c>
      <c r="AN74" s="55" t="b">
        <f t="shared" si="29"/>
        <v>0</v>
      </c>
      <c r="AO74" s="46" t="b">
        <f t="shared" si="30"/>
        <v>0</v>
      </c>
      <c r="AP74" s="47" t="b">
        <f t="shared" si="31"/>
        <v>0</v>
      </c>
      <c r="AQ74" s="44" t="b">
        <f t="shared" si="32"/>
        <v>0</v>
      </c>
      <c r="AR74" s="45" t="b">
        <f t="shared" si="33"/>
        <v>0</v>
      </c>
    </row>
    <row r="75" spans="1:44" s="15" customFormat="1" ht="15.75" x14ac:dyDescent="0.25">
      <c r="A75" s="3">
        <v>44267</v>
      </c>
      <c r="B75" s="110"/>
      <c r="C75" s="98" t="str">
        <f t="shared" si="34"/>
        <v>Friday</v>
      </c>
      <c r="D75" s="100" t="str">
        <f>IFERROR(INDEX(Holidays!$B$2:$B$995,MATCH(A75,Holidays!$A$2:$A$995,0)),"")</f>
        <v/>
      </c>
      <c r="E75" s="4">
        <v>0.35416666666666669</v>
      </c>
      <c r="F75" s="4">
        <v>0.72916666666666663</v>
      </c>
      <c r="G75" s="5">
        <v>2.0833333333333332E-2</v>
      </c>
      <c r="H75" s="5">
        <v>2.0833333333333332E-2</v>
      </c>
      <c r="I75" s="5">
        <v>0</v>
      </c>
      <c r="J75" s="5">
        <v>0</v>
      </c>
      <c r="K75" s="70"/>
      <c r="L75" s="43"/>
      <c r="M75" s="54"/>
      <c r="N75" s="55"/>
      <c r="O75" s="46"/>
      <c r="P75" s="47"/>
      <c r="Q75" s="64"/>
      <c r="R75" s="65"/>
      <c r="S75" s="42">
        <f t="shared" si="19"/>
        <v>0.33333333333333331</v>
      </c>
      <c r="T75" s="6">
        <f t="shared" si="35"/>
        <v>8</v>
      </c>
      <c r="U75" s="39">
        <f t="shared" si="36"/>
        <v>0.33333333333333331</v>
      </c>
      <c r="V75" s="6">
        <f t="shared" si="20"/>
        <v>8</v>
      </c>
      <c r="W75" s="105"/>
      <c r="X75" s="10">
        <v>8</v>
      </c>
      <c r="Y75" s="105"/>
      <c r="Z75" s="10"/>
      <c r="AA75" s="105"/>
      <c r="AB75" s="10"/>
      <c r="AC75" s="107"/>
      <c r="AD75" s="29"/>
      <c r="AE75" s="106">
        <f t="shared" si="37"/>
        <v>0</v>
      </c>
      <c r="AF75" s="20">
        <f t="shared" si="21"/>
        <v>8</v>
      </c>
      <c r="AG75" s="16" t="b">
        <f t="shared" si="22"/>
        <v>1</v>
      </c>
      <c r="AH75" s="16" t="b">
        <f t="shared" si="23"/>
        <v>1</v>
      </c>
      <c r="AI75" s="16" t="b">
        <f t="shared" si="24"/>
        <v>1</v>
      </c>
      <c r="AJ75" s="41" t="b">
        <f t="shared" si="25"/>
        <v>1</v>
      </c>
      <c r="AK75" s="60" t="b">
        <f t="shared" si="26"/>
        <v>0</v>
      </c>
      <c r="AL75" s="61" t="b">
        <f t="shared" si="27"/>
        <v>0</v>
      </c>
      <c r="AM75" s="54" t="b">
        <f t="shared" si="28"/>
        <v>0</v>
      </c>
      <c r="AN75" s="55" t="b">
        <f t="shared" si="29"/>
        <v>0</v>
      </c>
      <c r="AO75" s="46" t="b">
        <f t="shared" si="30"/>
        <v>0</v>
      </c>
      <c r="AP75" s="47" t="b">
        <f t="shared" si="31"/>
        <v>0</v>
      </c>
      <c r="AQ75" s="44" t="b">
        <f t="shared" si="32"/>
        <v>0</v>
      </c>
      <c r="AR75" s="45" t="b">
        <f t="shared" si="33"/>
        <v>0</v>
      </c>
    </row>
    <row r="76" spans="1:44" s="15" customFormat="1" ht="15.75" hidden="1" x14ac:dyDescent="0.25">
      <c r="A76" s="3">
        <v>44268</v>
      </c>
      <c r="B76" s="110"/>
      <c r="C76" s="98" t="str">
        <f t="shared" si="34"/>
        <v>Saturday</v>
      </c>
      <c r="D76" s="100" t="str">
        <f>IFERROR(INDEX(Holidays!$B$2:$B$995,MATCH(A76,Holidays!$A$2:$A$995,0)),"")</f>
        <v/>
      </c>
      <c r="E76" s="4"/>
      <c r="F76" s="4"/>
      <c r="G76" s="5"/>
      <c r="H76" s="5"/>
      <c r="I76" s="5"/>
      <c r="J76" s="5"/>
      <c r="K76" s="70"/>
      <c r="L76" s="43"/>
      <c r="M76" s="54"/>
      <c r="N76" s="55"/>
      <c r="O76" s="46"/>
      <c r="P76" s="47"/>
      <c r="Q76" s="64"/>
      <c r="R76" s="65"/>
      <c r="S76" s="42">
        <f t="shared" si="19"/>
        <v>0</v>
      </c>
      <c r="T76" s="6">
        <f t="shared" si="35"/>
        <v>0</v>
      </c>
      <c r="U76" s="39">
        <f t="shared" si="36"/>
        <v>0</v>
      </c>
      <c r="V76" s="6">
        <f t="shared" si="20"/>
        <v>0</v>
      </c>
      <c r="W76" s="105"/>
      <c r="X76" s="10"/>
      <c r="Y76" s="105"/>
      <c r="Z76" s="10"/>
      <c r="AA76" s="105"/>
      <c r="AB76" s="10"/>
      <c r="AC76" s="107"/>
      <c r="AD76" s="29"/>
      <c r="AE76" s="106">
        <f t="shared" si="37"/>
        <v>0</v>
      </c>
      <c r="AF76" s="20">
        <f t="shared" si="21"/>
        <v>0</v>
      </c>
      <c r="AG76" s="16" t="b">
        <f t="shared" si="22"/>
        <v>0</v>
      </c>
      <c r="AH76" s="16" t="b">
        <f t="shared" si="23"/>
        <v>0</v>
      </c>
      <c r="AI76" s="16" t="b">
        <f t="shared" si="24"/>
        <v>0</v>
      </c>
      <c r="AJ76" s="41" t="b">
        <f t="shared" si="25"/>
        <v>0</v>
      </c>
      <c r="AK76" s="60" t="b">
        <f t="shared" si="26"/>
        <v>0</v>
      </c>
      <c r="AL76" s="61" t="b">
        <f t="shared" si="27"/>
        <v>0</v>
      </c>
      <c r="AM76" s="54" t="b">
        <f t="shared" si="28"/>
        <v>0</v>
      </c>
      <c r="AN76" s="55" t="b">
        <f t="shared" si="29"/>
        <v>0</v>
      </c>
      <c r="AO76" s="46" t="b">
        <f t="shared" si="30"/>
        <v>0</v>
      </c>
      <c r="AP76" s="47" t="b">
        <f t="shared" si="31"/>
        <v>0</v>
      </c>
      <c r="AQ76" s="44" t="b">
        <f t="shared" si="32"/>
        <v>0</v>
      </c>
      <c r="AR76" s="45" t="b">
        <f t="shared" si="33"/>
        <v>0</v>
      </c>
    </row>
    <row r="77" spans="1:44" s="15" customFormat="1" ht="15.75" hidden="1" x14ac:dyDescent="0.25">
      <c r="A77" s="3">
        <v>44269</v>
      </c>
      <c r="B77" s="110"/>
      <c r="C77" s="98" t="str">
        <f t="shared" si="34"/>
        <v>Sunday</v>
      </c>
      <c r="D77" s="100" t="str">
        <f>IFERROR(INDEX(Holidays!$B$2:$B$995,MATCH(A77,Holidays!$A$2:$A$995,0)),"")</f>
        <v>Daylight Saving Time starts</v>
      </c>
      <c r="E77" s="4"/>
      <c r="F77" s="4"/>
      <c r="G77" s="5"/>
      <c r="H77" s="5"/>
      <c r="I77" s="5"/>
      <c r="J77" s="5"/>
      <c r="K77" s="70"/>
      <c r="L77" s="43"/>
      <c r="M77" s="54"/>
      <c r="N77" s="55"/>
      <c r="O77" s="46"/>
      <c r="P77" s="47"/>
      <c r="Q77" s="64"/>
      <c r="R77" s="65"/>
      <c r="S77" s="42">
        <f t="shared" si="19"/>
        <v>0</v>
      </c>
      <c r="T77" s="6">
        <f t="shared" si="35"/>
        <v>0</v>
      </c>
      <c r="U77" s="39">
        <f t="shared" si="36"/>
        <v>0</v>
      </c>
      <c r="V77" s="6">
        <f t="shared" si="20"/>
        <v>0</v>
      </c>
      <c r="W77" s="105"/>
      <c r="X77" s="10"/>
      <c r="Y77" s="105"/>
      <c r="Z77" s="10"/>
      <c r="AA77" s="105"/>
      <c r="AB77" s="10"/>
      <c r="AC77" s="107"/>
      <c r="AD77" s="29"/>
      <c r="AE77" s="106">
        <f t="shared" si="37"/>
        <v>0</v>
      </c>
      <c r="AF77" s="20">
        <f t="shared" si="21"/>
        <v>0</v>
      </c>
      <c r="AG77" s="16" t="b">
        <f t="shared" si="22"/>
        <v>0</v>
      </c>
      <c r="AH77" s="16" t="b">
        <f t="shared" si="23"/>
        <v>0</v>
      </c>
      <c r="AI77" s="16" t="b">
        <f t="shared" si="24"/>
        <v>0</v>
      </c>
      <c r="AJ77" s="41" t="b">
        <f t="shared" si="25"/>
        <v>0</v>
      </c>
      <c r="AK77" s="60" t="b">
        <f t="shared" si="26"/>
        <v>0</v>
      </c>
      <c r="AL77" s="61" t="b">
        <f t="shared" si="27"/>
        <v>0</v>
      </c>
      <c r="AM77" s="54" t="b">
        <f t="shared" si="28"/>
        <v>0</v>
      </c>
      <c r="AN77" s="55" t="b">
        <f t="shared" si="29"/>
        <v>0</v>
      </c>
      <c r="AO77" s="46" t="b">
        <f t="shared" si="30"/>
        <v>0</v>
      </c>
      <c r="AP77" s="47" t="b">
        <f t="shared" si="31"/>
        <v>0</v>
      </c>
      <c r="AQ77" s="44" t="b">
        <f t="shared" si="32"/>
        <v>0</v>
      </c>
      <c r="AR77" s="45" t="b">
        <f t="shared" si="33"/>
        <v>0</v>
      </c>
    </row>
    <row r="78" spans="1:44" s="15" customFormat="1" ht="15.75" x14ac:dyDescent="0.25">
      <c r="A78" s="3">
        <v>44270</v>
      </c>
      <c r="B78" s="3"/>
      <c r="C78" s="98" t="str">
        <f t="shared" si="34"/>
        <v>Monday</v>
      </c>
      <c r="D78" s="100" t="str">
        <f>IFERROR(INDEX(Holidays!$B$2:$B$995,MATCH(A78,Holidays!$A$2:$A$995,0)),"")</f>
        <v/>
      </c>
      <c r="E78" s="4">
        <v>0.35416666666666669</v>
      </c>
      <c r="F78" s="4">
        <v>0.72916666666666663</v>
      </c>
      <c r="G78" s="5">
        <v>2.0833333333333332E-2</v>
      </c>
      <c r="H78" s="5">
        <v>2.0833333333333332E-2</v>
      </c>
      <c r="I78" s="5">
        <v>0</v>
      </c>
      <c r="J78" s="5">
        <v>0</v>
      </c>
      <c r="K78" s="70"/>
      <c r="L78" s="43"/>
      <c r="M78" s="54"/>
      <c r="N78" s="55"/>
      <c r="O78" s="46"/>
      <c r="P78" s="47"/>
      <c r="Q78" s="64"/>
      <c r="R78" s="65"/>
      <c r="S78" s="42">
        <f t="shared" si="19"/>
        <v>0.33333333333333331</v>
      </c>
      <c r="T78" s="6">
        <f t="shared" si="35"/>
        <v>8</v>
      </c>
      <c r="U78" s="39">
        <f t="shared" si="36"/>
        <v>0.33333333333333331</v>
      </c>
      <c r="V78" s="6">
        <f t="shared" si="20"/>
        <v>8</v>
      </c>
      <c r="W78" s="105"/>
      <c r="X78" s="10">
        <v>2.5</v>
      </c>
      <c r="Y78" s="105"/>
      <c r="Z78" s="10">
        <v>1.5</v>
      </c>
      <c r="AA78" s="105"/>
      <c r="AB78" s="10">
        <v>4</v>
      </c>
      <c r="AC78" s="107"/>
      <c r="AD78" s="29"/>
      <c r="AE78" s="106">
        <f t="shared" si="37"/>
        <v>0</v>
      </c>
      <c r="AF78" s="20">
        <f t="shared" si="21"/>
        <v>8</v>
      </c>
      <c r="AG78" s="16" t="b">
        <f t="shared" si="22"/>
        <v>1</v>
      </c>
      <c r="AH78" s="16" t="b">
        <f t="shared" si="23"/>
        <v>1</v>
      </c>
      <c r="AI78" s="16" t="b">
        <f t="shared" si="24"/>
        <v>1</v>
      </c>
      <c r="AJ78" s="41" t="b">
        <f t="shared" si="25"/>
        <v>1</v>
      </c>
      <c r="AK78" s="60" t="b">
        <f t="shared" si="26"/>
        <v>0</v>
      </c>
      <c r="AL78" s="61" t="b">
        <f t="shared" si="27"/>
        <v>0</v>
      </c>
      <c r="AM78" s="54" t="b">
        <f t="shared" si="28"/>
        <v>0</v>
      </c>
      <c r="AN78" s="55" t="b">
        <f t="shared" si="29"/>
        <v>0</v>
      </c>
      <c r="AO78" s="46" t="b">
        <f t="shared" si="30"/>
        <v>0</v>
      </c>
      <c r="AP78" s="47" t="b">
        <f t="shared" si="31"/>
        <v>0</v>
      </c>
      <c r="AQ78" s="44" t="b">
        <f t="shared" si="32"/>
        <v>0</v>
      </c>
      <c r="AR78" s="45" t="b">
        <f t="shared" si="33"/>
        <v>0</v>
      </c>
    </row>
    <row r="79" spans="1:44" s="15" customFormat="1" ht="15.75" x14ac:dyDescent="0.25">
      <c r="A79" s="3">
        <v>44271</v>
      </c>
      <c r="B79" s="3"/>
      <c r="C79" s="98" t="str">
        <f t="shared" si="34"/>
        <v>Tuesday</v>
      </c>
      <c r="D79" s="100" t="str">
        <f>IFERROR(INDEX(Holidays!$B$2:$B$995,MATCH(A79,Holidays!$A$2:$A$995,0)),"")</f>
        <v/>
      </c>
      <c r="E79" s="4">
        <v>0.35416666666666669</v>
      </c>
      <c r="F79" s="4">
        <v>0.72916666666666663</v>
      </c>
      <c r="G79" s="5">
        <v>2.0833333333333332E-2</v>
      </c>
      <c r="H79" s="5">
        <v>2.0833333333333332E-2</v>
      </c>
      <c r="I79" s="5">
        <v>0</v>
      </c>
      <c r="J79" s="5">
        <v>0</v>
      </c>
      <c r="K79" s="70"/>
      <c r="L79" s="43"/>
      <c r="M79" s="54"/>
      <c r="N79" s="55"/>
      <c r="O79" s="46"/>
      <c r="P79" s="47"/>
      <c r="Q79" s="64"/>
      <c r="R79" s="65"/>
      <c r="S79" s="42">
        <f t="shared" si="19"/>
        <v>0.33333333333333331</v>
      </c>
      <c r="T79" s="6">
        <f t="shared" si="35"/>
        <v>8</v>
      </c>
      <c r="U79" s="39">
        <f t="shared" si="36"/>
        <v>0.33333333333333331</v>
      </c>
      <c r="V79" s="6">
        <f t="shared" si="20"/>
        <v>8</v>
      </c>
      <c r="W79" s="105"/>
      <c r="X79" s="10">
        <v>2</v>
      </c>
      <c r="Y79" s="105"/>
      <c r="Z79" s="10">
        <v>6</v>
      </c>
      <c r="AA79" s="105"/>
      <c r="AB79" s="10"/>
      <c r="AC79" s="107"/>
      <c r="AD79" s="29"/>
      <c r="AE79" s="106">
        <f t="shared" si="37"/>
        <v>0</v>
      </c>
      <c r="AF79" s="20">
        <f t="shared" si="21"/>
        <v>8</v>
      </c>
      <c r="AG79" s="16" t="b">
        <f t="shared" si="22"/>
        <v>1</v>
      </c>
      <c r="AH79" s="16" t="b">
        <f t="shared" si="23"/>
        <v>1</v>
      </c>
      <c r="AI79" s="16" t="b">
        <f t="shared" si="24"/>
        <v>1</v>
      </c>
      <c r="AJ79" s="41" t="b">
        <f t="shared" si="25"/>
        <v>1</v>
      </c>
      <c r="AK79" s="60" t="b">
        <f t="shared" si="26"/>
        <v>0</v>
      </c>
      <c r="AL79" s="61" t="b">
        <f t="shared" si="27"/>
        <v>0</v>
      </c>
      <c r="AM79" s="54" t="b">
        <f t="shared" si="28"/>
        <v>0</v>
      </c>
      <c r="AN79" s="55" t="b">
        <f t="shared" si="29"/>
        <v>0</v>
      </c>
      <c r="AO79" s="46" t="b">
        <f t="shared" si="30"/>
        <v>0</v>
      </c>
      <c r="AP79" s="47" t="b">
        <f t="shared" si="31"/>
        <v>0</v>
      </c>
      <c r="AQ79" s="44" t="b">
        <f t="shared" si="32"/>
        <v>0</v>
      </c>
      <c r="AR79" s="45" t="b">
        <f t="shared" si="33"/>
        <v>0</v>
      </c>
    </row>
    <row r="80" spans="1:44" s="15" customFormat="1" ht="15.75" x14ac:dyDescent="0.25">
      <c r="A80" s="3">
        <v>44272</v>
      </c>
      <c r="B80" s="3"/>
      <c r="C80" s="98" t="str">
        <f t="shared" si="34"/>
        <v>Wednesday</v>
      </c>
      <c r="D80" s="100" t="str">
        <f>IFERROR(INDEX(Holidays!$B$2:$B$995,MATCH(A80,Holidays!$A$2:$A$995,0)),"")</f>
        <v>St. Patrick's Day</v>
      </c>
      <c r="E80" s="4">
        <v>0.35416666666666669</v>
      </c>
      <c r="F80" s="4">
        <v>0.72916666666666663</v>
      </c>
      <c r="G80" s="5">
        <v>2.0833333333333332E-2</v>
      </c>
      <c r="H80" s="5">
        <v>2.0833333333333332E-2</v>
      </c>
      <c r="I80" s="5">
        <v>0</v>
      </c>
      <c r="J80" s="5">
        <v>0</v>
      </c>
      <c r="K80" s="70"/>
      <c r="L80" s="43"/>
      <c r="M80" s="54"/>
      <c r="N80" s="55"/>
      <c r="O80" s="46"/>
      <c r="P80" s="47"/>
      <c r="Q80" s="64"/>
      <c r="R80" s="65"/>
      <c r="S80" s="42">
        <f t="shared" si="19"/>
        <v>0.33333333333333331</v>
      </c>
      <c r="T80" s="6">
        <f t="shared" si="35"/>
        <v>8</v>
      </c>
      <c r="U80" s="39">
        <f t="shared" si="36"/>
        <v>0.33333333333333331</v>
      </c>
      <c r="V80" s="6">
        <f t="shared" si="20"/>
        <v>8</v>
      </c>
      <c r="W80" s="105"/>
      <c r="X80" s="10">
        <v>3</v>
      </c>
      <c r="Y80" s="105"/>
      <c r="Z80" s="10">
        <v>3</v>
      </c>
      <c r="AA80" s="105"/>
      <c r="AB80" s="10">
        <v>2</v>
      </c>
      <c r="AC80" s="107"/>
      <c r="AD80" s="29"/>
      <c r="AE80" s="106">
        <f t="shared" si="37"/>
        <v>0</v>
      </c>
      <c r="AF80" s="20">
        <f t="shared" si="21"/>
        <v>8</v>
      </c>
      <c r="AG80" s="16" t="b">
        <f t="shared" si="22"/>
        <v>1</v>
      </c>
      <c r="AH80" s="16" t="b">
        <f t="shared" si="23"/>
        <v>1</v>
      </c>
      <c r="AI80" s="16" t="b">
        <f t="shared" si="24"/>
        <v>1</v>
      </c>
      <c r="AJ80" s="41" t="b">
        <f t="shared" si="25"/>
        <v>1</v>
      </c>
      <c r="AK80" s="60" t="b">
        <f t="shared" si="26"/>
        <v>0</v>
      </c>
      <c r="AL80" s="61" t="b">
        <f t="shared" si="27"/>
        <v>0</v>
      </c>
      <c r="AM80" s="54" t="b">
        <f t="shared" si="28"/>
        <v>0</v>
      </c>
      <c r="AN80" s="55" t="b">
        <f t="shared" si="29"/>
        <v>0</v>
      </c>
      <c r="AO80" s="46" t="b">
        <f t="shared" si="30"/>
        <v>0</v>
      </c>
      <c r="AP80" s="47" t="b">
        <f t="shared" si="31"/>
        <v>0</v>
      </c>
      <c r="AQ80" s="44" t="b">
        <f t="shared" si="32"/>
        <v>0</v>
      </c>
      <c r="AR80" s="45" t="b">
        <f t="shared" si="33"/>
        <v>0</v>
      </c>
    </row>
    <row r="81" spans="1:44" s="15" customFormat="1" ht="15.75" x14ac:dyDescent="0.25">
      <c r="A81" s="3">
        <v>44273</v>
      </c>
      <c r="B81" s="3"/>
      <c r="C81" s="98" t="str">
        <f t="shared" si="34"/>
        <v>Thursday</v>
      </c>
      <c r="D81" s="100" t="str">
        <f>IFERROR(INDEX(Holidays!$B$2:$B$995,MATCH(A81,Holidays!$A$2:$A$995,0)),"")</f>
        <v/>
      </c>
      <c r="E81" s="4">
        <v>0.35416666666666669</v>
      </c>
      <c r="F81" s="4">
        <v>0.72916666666666663</v>
      </c>
      <c r="G81" s="5">
        <v>2.0833333333333332E-2</v>
      </c>
      <c r="H81" s="5">
        <v>2.0833333333333332E-2</v>
      </c>
      <c r="I81" s="5">
        <v>0</v>
      </c>
      <c r="J81" s="5">
        <v>0</v>
      </c>
      <c r="K81" s="70"/>
      <c r="L81" s="43"/>
      <c r="M81" s="54"/>
      <c r="N81" s="55"/>
      <c r="O81" s="46"/>
      <c r="P81" s="47"/>
      <c r="Q81" s="64"/>
      <c r="R81" s="65"/>
      <c r="S81" s="42">
        <f t="shared" si="19"/>
        <v>0.33333333333333331</v>
      </c>
      <c r="T81" s="6">
        <f t="shared" si="35"/>
        <v>8</v>
      </c>
      <c r="U81" s="39">
        <f t="shared" si="36"/>
        <v>0.33333333333333331</v>
      </c>
      <c r="V81" s="6">
        <f t="shared" si="20"/>
        <v>8</v>
      </c>
      <c r="W81" s="105"/>
      <c r="X81" s="10">
        <v>1.5</v>
      </c>
      <c r="Y81" s="105"/>
      <c r="Z81" s="10">
        <v>1.5</v>
      </c>
      <c r="AA81" s="105"/>
      <c r="AB81" s="10">
        <v>5</v>
      </c>
      <c r="AC81" s="107"/>
      <c r="AD81" s="29"/>
      <c r="AE81" s="106">
        <f t="shared" si="37"/>
        <v>0</v>
      </c>
      <c r="AF81" s="20">
        <f t="shared" si="21"/>
        <v>8</v>
      </c>
      <c r="AG81" s="16" t="b">
        <f t="shared" si="22"/>
        <v>1</v>
      </c>
      <c r="AH81" s="16" t="b">
        <f t="shared" si="23"/>
        <v>1</v>
      </c>
      <c r="AI81" s="16" t="b">
        <f t="shared" si="24"/>
        <v>1</v>
      </c>
      <c r="AJ81" s="41" t="b">
        <f t="shared" si="25"/>
        <v>1</v>
      </c>
      <c r="AK81" s="60" t="b">
        <f t="shared" si="26"/>
        <v>0</v>
      </c>
      <c r="AL81" s="61" t="b">
        <f t="shared" si="27"/>
        <v>0</v>
      </c>
      <c r="AM81" s="54" t="b">
        <f t="shared" si="28"/>
        <v>0</v>
      </c>
      <c r="AN81" s="55" t="b">
        <f t="shared" si="29"/>
        <v>0</v>
      </c>
      <c r="AO81" s="46" t="b">
        <f t="shared" si="30"/>
        <v>0</v>
      </c>
      <c r="AP81" s="47" t="b">
        <f t="shared" si="31"/>
        <v>0</v>
      </c>
      <c r="AQ81" s="44" t="b">
        <f t="shared" si="32"/>
        <v>0</v>
      </c>
      <c r="AR81" s="45" t="b">
        <f t="shared" si="33"/>
        <v>0</v>
      </c>
    </row>
    <row r="82" spans="1:44" s="15" customFormat="1" ht="15.75" x14ac:dyDescent="0.25">
      <c r="A82" s="3">
        <v>44274</v>
      </c>
      <c r="B82" s="3"/>
      <c r="C82" s="98" t="str">
        <f t="shared" si="34"/>
        <v>Friday</v>
      </c>
      <c r="D82" s="100" t="str">
        <f>IFERROR(INDEX(Holidays!$B$2:$B$995,MATCH(A82,Holidays!$A$2:$A$995,0)),"")</f>
        <v/>
      </c>
      <c r="E82" s="4">
        <v>0.35416666666666669</v>
      </c>
      <c r="F82" s="4">
        <v>0.72916666666666663</v>
      </c>
      <c r="G82" s="5">
        <v>2.0833333333333332E-2</v>
      </c>
      <c r="H82" s="5">
        <v>2.0833333333333332E-2</v>
      </c>
      <c r="I82" s="5">
        <v>0</v>
      </c>
      <c r="J82" s="5">
        <v>0</v>
      </c>
      <c r="K82" s="70"/>
      <c r="L82" s="43"/>
      <c r="M82" s="54"/>
      <c r="N82" s="55"/>
      <c r="O82" s="46"/>
      <c r="P82" s="47"/>
      <c r="Q82" s="64"/>
      <c r="R82" s="65"/>
      <c r="S82" s="42">
        <f t="shared" si="19"/>
        <v>0.33333333333333331</v>
      </c>
      <c r="T82" s="6">
        <f t="shared" si="35"/>
        <v>8</v>
      </c>
      <c r="U82" s="39">
        <f t="shared" si="36"/>
        <v>0.33333333333333331</v>
      </c>
      <c r="V82" s="6">
        <f t="shared" si="20"/>
        <v>8</v>
      </c>
      <c r="W82" s="105"/>
      <c r="X82" s="10">
        <v>5</v>
      </c>
      <c r="Y82" s="105"/>
      <c r="Z82" s="10"/>
      <c r="AA82" s="105"/>
      <c r="AB82" s="10">
        <v>3</v>
      </c>
      <c r="AC82" s="107"/>
      <c r="AD82" s="29"/>
      <c r="AE82" s="106">
        <f t="shared" si="37"/>
        <v>0</v>
      </c>
      <c r="AF82" s="20">
        <f t="shared" si="21"/>
        <v>8</v>
      </c>
      <c r="AG82" s="16" t="b">
        <f t="shared" si="22"/>
        <v>1</v>
      </c>
      <c r="AH82" s="16" t="b">
        <f t="shared" si="23"/>
        <v>1</v>
      </c>
      <c r="AI82" s="16" t="b">
        <f t="shared" si="24"/>
        <v>1</v>
      </c>
      <c r="AJ82" s="41" t="b">
        <f t="shared" si="25"/>
        <v>1</v>
      </c>
      <c r="AK82" s="60" t="b">
        <f t="shared" si="26"/>
        <v>0</v>
      </c>
      <c r="AL82" s="61" t="b">
        <f t="shared" si="27"/>
        <v>0</v>
      </c>
      <c r="AM82" s="54" t="b">
        <f t="shared" si="28"/>
        <v>0</v>
      </c>
      <c r="AN82" s="55" t="b">
        <f t="shared" si="29"/>
        <v>0</v>
      </c>
      <c r="AO82" s="46" t="b">
        <f t="shared" si="30"/>
        <v>0</v>
      </c>
      <c r="AP82" s="47" t="b">
        <f t="shared" si="31"/>
        <v>0</v>
      </c>
      <c r="AQ82" s="44" t="b">
        <f t="shared" si="32"/>
        <v>0</v>
      </c>
      <c r="AR82" s="45" t="b">
        <f t="shared" si="33"/>
        <v>0</v>
      </c>
    </row>
    <row r="83" spans="1:44" s="15" customFormat="1" ht="15.75" hidden="1" x14ac:dyDescent="0.25">
      <c r="A83" s="3">
        <v>44275</v>
      </c>
      <c r="B83" s="3"/>
      <c r="C83" s="98" t="str">
        <f t="shared" si="34"/>
        <v>Saturday</v>
      </c>
      <c r="D83" s="100" t="str">
        <f>IFERROR(INDEX(Holidays!$B$2:$B$995,MATCH(A83,Holidays!$A$2:$A$995,0)),"")</f>
        <v>March Equinox</v>
      </c>
      <c r="E83" s="4"/>
      <c r="F83" s="4"/>
      <c r="G83" s="5"/>
      <c r="H83" s="5"/>
      <c r="I83" s="5"/>
      <c r="J83" s="5"/>
      <c r="K83" s="70"/>
      <c r="L83" s="43"/>
      <c r="M83" s="54"/>
      <c r="N83" s="55"/>
      <c r="O83" s="46"/>
      <c r="P83" s="47"/>
      <c r="Q83" s="64"/>
      <c r="R83" s="65"/>
      <c r="S83" s="42">
        <f t="shared" si="19"/>
        <v>0</v>
      </c>
      <c r="T83" s="6">
        <f t="shared" si="35"/>
        <v>0</v>
      </c>
      <c r="U83" s="39">
        <f t="shared" si="36"/>
        <v>0</v>
      </c>
      <c r="V83" s="6">
        <f t="shared" si="20"/>
        <v>0</v>
      </c>
      <c r="W83" s="105"/>
      <c r="X83" s="10"/>
      <c r="Y83" s="105"/>
      <c r="Z83" s="10"/>
      <c r="AA83" s="105"/>
      <c r="AB83" s="10"/>
      <c r="AC83" s="107"/>
      <c r="AD83" s="29"/>
      <c r="AE83" s="106">
        <f t="shared" si="37"/>
        <v>0</v>
      </c>
      <c r="AF83" s="20">
        <f t="shared" si="21"/>
        <v>0</v>
      </c>
      <c r="AG83" s="16" t="b">
        <f t="shared" si="22"/>
        <v>0</v>
      </c>
      <c r="AH83" s="16" t="b">
        <f t="shared" si="23"/>
        <v>0</v>
      </c>
      <c r="AI83" s="16" t="b">
        <f t="shared" si="24"/>
        <v>0</v>
      </c>
      <c r="AJ83" s="41" t="b">
        <f t="shared" si="25"/>
        <v>0</v>
      </c>
      <c r="AK83" s="60" t="b">
        <f t="shared" si="26"/>
        <v>0</v>
      </c>
      <c r="AL83" s="61" t="b">
        <f t="shared" si="27"/>
        <v>0</v>
      </c>
      <c r="AM83" s="54" t="b">
        <f t="shared" si="28"/>
        <v>0</v>
      </c>
      <c r="AN83" s="55" t="b">
        <f t="shared" si="29"/>
        <v>0</v>
      </c>
      <c r="AO83" s="46" t="b">
        <f t="shared" si="30"/>
        <v>0</v>
      </c>
      <c r="AP83" s="47" t="b">
        <f t="shared" si="31"/>
        <v>0</v>
      </c>
      <c r="AQ83" s="44" t="b">
        <f t="shared" si="32"/>
        <v>0</v>
      </c>
      <c r="AR83" s="45" t="b">
        <f t="shared" si="33"/>
        <v>0</v>
      </c>
    </row>
    <row r="84" spans="1:44" s="15" customFormat="1" ht="15.75" hidden="1" x14ac:dyDescent="0.25">
      <c r="A84" s="3">
        <v>44276</v>
      </c>
      <c r="B84" s="3"/>
      <c r="C84" s="98" t="str">
        <f t="shared" si="34"/>
        <v>Sunday</v>
      </c>
      <c r="D84" s="100" t="str">
        <f>IFERROR(INDEX(Holidays!$B$2:$B$995,MATCH(A84,Holidays!$A$2:$A$995,0)),"")</f>
        <v/>
      </c>
      <c r="E84" s="4"/>
      <c r="F84" s="4"/>
      <c r="G84" s="5"/>
      <c r="H84" s="5"/>
      <c r="I84" s="5"/>
      <c r="J84" s="5"/>
      <c r="K84" s="70"/>
      <c r="L84" s="43"/>
      <c r="M84" s="54"/>
      <c r="N84" s="55"/>
      <c r="O84" s="46"/>
      <c r="P84" s="47"/>
      <c r="Q84" s="64"/>
      <c r="R84" s="65"/>
      <c r="S84" s="42">
        <f t="shared" si="19"/>
        <v>0</v>
      </c>
      <c r="T84" s="6">
        <f t="shared" si="35"/>
        <v>0</v>
      </c>
      <c r="U84" s="39">
        <f t="shared" si="36"/>
        <v>0</v>
      </c>
      <c r="V84" s="6">
        <f t="shared" si="20"/>
        <v>0</v>
      </c>
      <c r="W84" s="105"/>
      <c r="X84" s="10"/>
      <c r="Y84" s="105"/>
      <c r="Z84" s="10"/>
      <c r="AA84" s="105"/>
      <c r="AB84" s="10"/>
      <c r="AC84" s="107"/>
      <c r="AD84" s="29"/>
      <c r="AE84" s="106">
        <f t="shared" si="37"/>
        <v>0</v>
      </c>
      <c r="AF84" s="20">
        <f t="shared" si="21"/>
        <v>0</v>
      </c>
      <c r="AG84" s="16" t="b">
        <f t="shared" si="22"/>
        <v>0</v>
      </c>
      <c r="AH84" s="16" t="b">
        <f t="shared" si="23"/>
        <v>0</v>
      </c>
      <c r="AI84" s="16" t="b">
        <f t="shared" si="24"/>
        <v>0</v>
      </c>
      <c r="AJ84" s="41" t="b">
        <f t="shared" si="25"/>
        <v>0</v>
      </c>
      <c r="AK84" s="60" t="b">
        <f t="shared" si="26"/>
        <v>0</v>
      </c>
      <c r="AL84" s="61" t="b">
        <f t="shared" si="27"/>
        <v>0</v>
      </c>
      <c r="AM84" s="54" t="b">
        <f t="shared" si="28"/>
        <v>0</v>
      </c>
      <c r="AN84" s="55" t="b">
        <f t="shared" si="29"/>
        <v>0</v>
      </c>
      <c r="AO84" s="46" t="b">
        <f t="shared" si="30"/>
        <v>0</v>
      </c>
      <c r="AP84" s="47" t="b">
        <f t="shared" si="31"/>
        <v>0</v>
      </c>
      <c r="AQ84" s="44" t="b">
        <f t="shared" si="32"/>
        <v>0</v>
      </c>
      <c r="AR84" s="45" t="b">
        <f t="shared" si="33"/>
        <v>0</v>
      </c>
    </row>
    <row r="85" spans="1:44" s="15" customFormat="1" ht="15.75" x14ac:dyDescent="0.25">
      <c r="A85" s="3">
        <v>44277</v>
      </c>
      <c r="B85" s="3"/>
      <c r="C85" s="98" t="str">
        <f t="shared" si="34"/>
        <v>Monday</v>
      </c>
      <c r="D85" s="100" t="str">
        <f>IFERROR(INDEX(Holidays!$B$2:$B$995,MATCH(A85,Holidays!$A$2:$A$995,0)),"")</f>
        <v/>
      </c>
      <c r="E85" s="4">
        <v>0.375</v>
      </c>
      <c r="F85" s="4">
        <v>0.72916666666666663</v>
      </c>
      <c r="G85" s="5">
        <v>2.0833333333333332E-2</v>
      </c>
      <c r="H85" s="5">
        <v>2.0833333333333332E-2</v>
      </c>
      <c r="I85" s="5">
        <v>0</v>
      </c>
      <c r="J85" s="5">
        <v>2.0833333333333332E-2</v>
      </c>
      <c r="K85" s="70"/>
      <c r="L85" s="43"/>
      <c r="M85" s="54"/>
      <c r="N85" s="55"/>
      <c r="O85" s="46"/>
      <c r="P85" s="47"/>
      <c r="Q85" s="64"/>
      <c r="R85" s="65"/>
      <c r="S85" s="42">
        <f t="shared" si="19"/>
        <v>0.33333333333333331</v>
      </c>
      <c r="T85" s="6">
        <f t="shared" si="35"/>
        <v>8</v>
      </c>
      <c r="U85" s="39">
        <f t="shared" si="36"/>
        <v>0.33333333333333331</v>
      </c>
      <c r="V85" s="6">
        <f t="shared" si="20"/>
        <v>8</v>
      </c>
      <c r="W85" s="105"/>
      <c r="X85" s="10">
        <v>3.5</v>
      </c>
      <c r="Y85" s="105"/>
      <c r="Z85" s="10"/>
      <c r="AA85" s="105"/>
      <c r="AB85" s="10">
        <v>4.5</v>
      </c>
      <c r="AC85" s="107"/>
      <c r="AD85" s="29"/>
      <c r="AE85" s="106">
        <f t="shared" si="37"/>
        <v>0</v>
      </c>
      <c r="AF85" s="20">
        <f t="shared" si="21"/>
        <v>8</v>
      </c>
      <c r="AG85" s="16" t="b">
        <f t="shared" si="22"/>
        <v>1</v>
      </c>
      <c r="AH85" s="16" t="b">
        <f t="shared" si="23"/>
        <v>1</v>
      </c>
      <c r="AI85" s="16" t="b">
        <f t="shared" si="24"/>
        <v>1</v>
      </c>
      <c r="AJ85" s="41" t="b">
        <f t="shared" si="25"/>
        <v>1</v>
      </c>
      <c r="AK85" s="60" t="b">
        <f t="shared" si="26"/>
        <v>0</v>
      </c>
      <c r="AL85" s="61" t="b">
        <f t="shared" si="27"/>
        <v>0</v>
      </c>
      <c r="AM85" s="54" t="b">
        <f t="shared" si="28"/>
        <v>0</v>
      </c>
      <c r="AN85" s="55" t="b">
        <f t="shared" si="29"/>
        <v>0</v>
      </c>
      <c r="AO85" s="46" t="b">
        <f t="shared" si="30"/>
        <v>0</v>
      </c>
      <c r="AP85" s="47" t="b">
        <f t="shared" si="31"/>
        <v>0</v>
      </c>
      <c r="AQ85" s="44" t="b">
        <f t="shared" si="32"/>
        <v>0</v>
      </c>
      <c r="AR85" s="45" t="b">
        <f t="shared" si="33"/>
        <v>0</v>
      </c>
    </row>
    <row r="86" spans="1:44" s="15" customFormat="1" ht="15.75" x14ac:dyDescent="0.25">
      <c r="A86" s="3">
        <v>44278</v>
      </c>
      <c r="B86" s="3"/>
      <c r="C86" s="98" t="str">
        <f t="shared" si="34"/>
        <v>Tuesday</v>
      </c>
      <c r="D86" s="100" t="str">
        <f>IFERROR(INDEX(Holidays!$B$2:$B$995,MATCH(A86,Holidays!$A$2:$A$995,0)),"")</f>
        <v/>
      </c>
      <c r="E86" s="4">
        <v>0.35416666666666669</v>
      </c>
      <c r="F86" s="4">
        <v>0.72916666666666663</v>
      </c>
      <c r="G86" s="5">
        <v>2.0833333333333332E-2</v>
      </c>
      <c r="H86" s="5">
        <v>2.0833333333333332E-2</v>
      </c>
      <c r="I86" s="5">
        <v>0</v>
      </c>
      <c r="J86" s="5">
        <v>0</v>
      </c>
      <c r="K86" s="70"/>
      <c r="L86" s="43"/>
      <c r="M86" s="54"/>
      <c r="N86" s="55"/>
      <c r="O86" s="46"/>
      <c r="P86" s="47"/>
      <c r="Q86" s="64"/>
      <c r="R86" s="65"/>
      <c r="S86" s="42">
        <f t="shared" si="19"/>
        <v>0.33333333333333331</v>
      </c>
      <c r="T86" s="6">
        <f t="shared" si="35"/>
        <v>8</v>
      </c>
      <c r="U86" s="39">
        <f t="shared" si="36"/>
        <v>0.33333333333333331</v>
      </c>
      <c r="V86" s="6">
        <f t="shared" si="20"/>
        <v>8</v>
      </c>
      <c r="W86" s="105"/>
      <c r="X86" s="10">
        <v>5.3</v>
      </c>
      <c r="Y86" s="105"/>
      <c r="Z86" s="10"/>
      <c r="AA86" s="105"/>
      <c r="AB86" s="10">
        <v>2.7</v>
      </c>
      <c r="AC86" s="107"/>
      <c r="AD86" s="29"/>
      <c r="AE86" s="106">
        <f t="shared" si="37"/>
        <v>0</v>
      </c>
      <c r="AF86" s="20">
        <f t="shared" si="21"/>
        <v>8</v>
      </c>
      <c r="AG86" s="16" t="b">
        <f t="shared" si="22"/>
        <v>1</v>
      </c>
      <c r="AH86" s="16" t="b">
        <f t="shared" si="23"/>
        <v>1</v>
      </c>
      <c r="AI86" s="16" t="b">
        <f t="shared" si="24"/>
        <v>1</v>
      </c>
      <c r="AJ86" s="41" t="b">
        <f t="shared" si="25"/>
        <v>1</v>
      </c>
      <c r="AK86" s="60" t="b">
        <f t="shared" si="26"/>
        <v>0</v>
      </c>
      <c r="AL86" s="61" t="b">
        <f t="shared" si="27"/>
        <v>0</v>
      </c>
      <c r="AM86" s="54" t="b">
        <f t="shared" si="28"/>
        <v>0</v>
      </c>
      <c r="AN86" s="55" t="b">
        <f t="shared" si="29"/>
        <v>0</v>
      </c>
      <c r="AO86" s="46" t="b">
        <f t="shared" si="30"/>
        <v>0</v>
      </c>
      <c r="AP86" s="47" t="b">
        <f t="shared" si="31"/>
        <v>0</v>
      </c>
      <c r="AQ86" s="44" t="b">
        <f t="shared" si="32"/>
        <v>0</v>
      </c>
      <c r="AR86" s="45" t="b">
        <f t="shared" si="33"/>
        <v>0</v>
      </c>
    </row>
    <row r="87" spans="1:44" s="15" customFormat="1" ht="15.75" x14ac:dyDescent="0.25">
      <c r="A87" s="3">
        <v>44279</v>
      </c>
      <c r="B87" s="3"/>
      <c r="C87" s="98" t="str">
        <f t="shared" si="34"/>
        <v>Wednesday</v>
      </c>
      <c r="D87" s="100" t="str">
        <f>IFERROR(INDEX(Holidays!$B$2:$B$995,MATCH(A87,Holidays!$A$2:$A$995,0)),"")</f>
        <v/>
      </c>
      <c r="E87" s="4">
        <v>0.35416666666666669</v>
      </c>
      <c r="F87" s="4">
        <v>0.72916666666666663</v>
      </c>
      <c r="G87" s="5">
        <v>2.0833333333333332E-2</v>
      </c>
      <c r="H87" s="5">
        <v>2.0833333333333332E-2</v>
      </c>
      <c r="I87" s="5">
        <v>0</v>
      </c>
      <c r="J87" s="5">
        <v>0</v>
      </c>
      <c r="K87" s="70"/>
      <c r="L87" s="43"/>
      <c r="M87" s="54"/>
      <c r="N87" s="55"/>
      <c r="O87" s="46"/>
      <c r="P87" s="47"/>
      <c r="Q87" s="64"/>
      <c r="R87" s="65"/>
      <c r="S87" s="42">
        <f t="shared" si="19"/>
        <v>0.33333333333333331</v>
      </c>
      <c r="T87" s="6">
        <f t="shared" si="35"/>
        <v>8</v>
      </c>
      <c r="U87" s="39">
        <f t="shared" si="36"/>
        <v>0.33333333333333331</v>
      </c>
      <c r="V87" s="6">
        <f t="shared" si="20"/>
        <v>8</v>
      </c>
      <c r="W87" s="105"/>
      <c r="X87" s="10"/>
      <c r="Y87" s="105"/>
      <c r="Z87" s="10">
        <v>2.8</v>
      </c>
      <c r="AA87" s="105"/>
      <c r="AB87" s="10">
        <v>5.2</v>
      </c>
      <c r="AC87" s="107"/>
      <c r="AD87" s="29"/>
      <c r="AE87" s="106">
        <f t="shared" si="37"/>
        <v>0</v>
      </c>
      <c r="AF87" s="20">
        <f t="shared" si="21"/>
        <v>8</v>
      </c>
      <c r="AG87" s="16" t="b">
        <f t="shared" si="22"/>
        <v>1</v>
      </c>
      <c r="AH87" s="16" t="b">
        <f t="shared" si="23"/>
        <v>1</v>
      </c>
      <c r="AI87" s="16" t="b">
        <f t="shared" si="24"/>
        <v>1</v>
      </c>
      <c r="AJ87" s="41" t="b">
        <f t="shared" si="25"/>
        <v>1</v>
      </c>
      <c r="AK87" s="60" t="b">
        <f t="shared" si="26"/>
        <v>0</v>
      </c>
      <c r="AL87" s="61" t="b">
        <f t="shared" si="27"/>
        <v>0</v>
      </c>
      <c r="AM87" s="54" t="b">
        <f t="shared" si="28"/>
        <v>0</v>
      </c>
      <c r="AN87" s="55" t="b">
        <f t="shared" si="29"/>
        <v>0</v>
      </c>
      <c r="AO87" s="46" t="b">
        <f t="shared" si="30"/>
        <v>0</v>
      </c>
      <c r="AP87" s="47" t="b">
        <f t="shared" si="31"/>
        <v>0</v>
      </c>
      <c r="AQ87" s="44" t="b">
        <f t="shared" si="32"/>
        <v>0</v>
      </c>
      <c r="AR87" s="45" t="b">
        <f t="shared" si="33"/>
        <v>0</v>
      </c>
    </row>
    <row r="88" spans="1:44" s="15" customFormat="1" ht="15.75" x14ac:dyDescent="0.25">
      <c r="A88" s="3">
        <v>44280</v>
      </c>
      <c r="B88" s="3"/>
      <c r="C88" s="98" t="str">
        <f t="shared" si="34"/>
        <v>Thursday</v>
      </c>
      <c r="D88" s="100" t="str">
        <f>IFERROR(INDEX(Holidays!$B$2:$B$995,MATCH(A88,Holidays!$A$2:$A$995,0)),"")</f>
        <v>Maryland Day</v>
      </c>
      <c r="E88" s="4">
        <v>0.35416666666666669</v>
      </c>
      <c r="F88" s="4">
        <v>0.72916666666666663</v>
      </c>
      <c r="G88" s="5">
        <v>2.0833333333333332E-2</v>
      </c>
      <c r="H88" s="5">
        <v>2.0833333333333332E-2</v>
      </c>
      <c r="I88" s="5">
        <v>0</v>
      </c>
      <c r="J88" s="5">
        <v>0</v>
      </c>
      <c r="K88" s="70"/>
      <c r="L88" s="43"/>
      <c r="M88" s="54"/>
      <c r="N88" s="55"/>
      <c r="O88" s="46"/>
      <c r="P88" s="47"/>
      <c r="Q88" s="64"/>
      <c r="R88" s="65"/>
      <c r="S88" s="42">
        <f t="shared" si="19"/>
        <v>0.33333333333333331</v>
      </c>
      <c r="T88" s="6">
        <f t="shared" si="35"/>
        <v>8</v>
      </c>
      <c r="U88" s="39">
        <f t="shared" si="36"/>
        <v>0.33333333333333331</v>
      </c>
      <c r="V88" s="6">
        <f t="shared" si="20"/>
        <v>8</v>
      </c>
      <c r="W88" s="105"/>
      <c r="X88" s="10">
        <v>4.3</v>
      </c>
      <c r="Y88" s="105"/>
      <c r="Z88" s="10"/>
      <c r="AA88" s="105"/>
      <c r="AB88" s="10">
        <v>3.7</v>
      </c>
      <c r="AC88" s="107"/>
      <c r="AD88" s="29"/>
      <c r="AE88" s="106">
        <f t="shared" si="37"/>
        <v>0</v>
      </c>
      <c r="AF88" s="20">
        <f t="shared" si="21"/>
        <v>8</v>
      </c>
      <c r="AG88" s="16" t="b">
        <f t="shared" si="22"/>
        <v>1</v>
      </c>
      <c r="AH88" s="16" t="b">
        <f t="shared" si="23"/>
        <v>1</v>
      </c>
      <c r="AI88" s="16" t="b">
        <f t="shared" si="24"/>
        <v>1</v>
      </c>
      <c r="AJ88" s="41" t="b">
        <f t="shared" si="25"/>
        <v>1</v>
      </c>
      <c r="AK88" s="60" t="b">
        <f t="shared" si="26"/>
        <v>0</v>
      </c>
      <c r="AL88" s="61" t="b">
        <f t="shared" si="27"/>
        <v>0</v>
      </c>
      <c r="AM88" s="54" t="b">
        <f t="shared" si="28"/>
        <v>0</v>
      </c>
      <c r="AN88" s="55" t="b">
        <f t="shared" si="29"/>
        <v>0</v>
      </c>
      <c r="AO88" s="46" t="b">
        <f t="shared" si="30"/>
        <v>0</v>
      </c>
      <c r="AP88" s="47" t="b">
        <f t="shared" si="31"/>
        <v>0</v>
      </c>
      <c r="AQ88" s="44" t="b">
        <f t="shared" si="32"/>
        <v>0</v>
      </c>
      <c r="AR88" s="45" t="b">
        <f t="shared" si="33"/>
        <v>0</v>
      </c>
    </row>
    <row r="89" spans="1:44" s="15" customFormat="1" ht="30" x14ac:dyDescent="0.25">
      <c r="A89" s="3">
        <v>44281</v>
      </c>
      <c r="B89" s="3"/>
      <c r="C89" s="98" t="str">
        <f t="shared" si="34"/>
        <v>Friday</v>
      </c>
      <c r="D89" s="100" t="str">
        <f>IFERROR(INDEX(Holidays!$B$2:$B$995,MATCH(A89,Holidays!$A$2:$A$995,0)),"")</f>
        <v>Prince Jonah Kuhio Kalanianaole Day</v>
      </c>
      <c r="E89" s="4">
        <v>0.35416666666666669</v>
      </c>
      <c r="F89" s="4">
        <v>0.72916666666666663</v>
      </c>
      <c r="G89" s="5">
        <v>2.0833333333333332E-2</v>
      </c>
      <c r="H89" s="5">
        <v>2.0833333333333332E-2</v>
      </c>
      <c r="I89" s="5">
        <v>0</v>
      </c>
      <c r="J89" s="5">
        <v>0</v>
      </c>
      <c r="K89" s="70"/>
      <c r="L89" s="43"/>
      <c r="M89" s="54"/>
      <c r="N89" s="55"/>
      <c r="O89" s="46"/>
      <c r="P89" s="47"/>
      <c r="Q89" s="64"/>
      <c r="R89" s="65"/>
      <c r="S89" s="42">
        <f t="shared" si="19"/>
        <v>0.33333333333333331</v>
      </c>
      <c r="T89" s="6">
        <f t="shared" si="35"/>
        <v>8</v>
      </c>
      <c r="U89" s="39">
        <f t="shared" si="36"/>
        <v>0.33333333333333331</v>
      </c>
      <c r="V89" s="6">
        <f t="shared" si="20"/>
        <v>8</v>
      </c>
      <c r="W89" s="105"/>
      <c r="X89" s="10">
        <v>2.7</v>
      </c>
      <c r="Y89" s="105"/>
      <c r="Z89" s="10"/>
      <c r="AA89" s="105"/>
      <c r="AB89" s="10">
        <v>5.3</v>
      </c>
      <c r="AC89" s="107"/>
      <c r="AD89" s="29"/>
      <c r="AE89" s="106">
        <f t="shared" si="37"/>
        <v>0</v>
      </c>
      <c r="AF89" s="20">
        <f t="shared" si="21"/>
        <v>8</v>
      </c>
      <c r="AG89" s="16" t="b">
        <f t="shared" si="22"/>
        <v>1</v>
      </c>
      <c r="AH89" s="16" t="b">
        <f t="shared" si="23"/>
        <v>1</v>
      </c>
      <c r="AI89" s="16" t="b">
        <f t="shared" si="24"/>
        <v>1</v>
      </c>
      <c r="AJ89" s="41" t="b">
        <f t="shared" si="25"/>
        <v>1</v>
      </c>
      <c r="AK89" s="60" t="b">
        <f t="shared" si="26"/>
        <v>0</v>
      </c>
      <c r="AL89" s="61" t="b">
        <f t="shared" si="27"/>
        <v>0</v>
      </c>
      <c r="AM89" s="54" t="b">
        <f t="shared" si="28"/>
        <v>0</v>
      </c>
      <c r="AN89" s="55" t="b">
        <f t="shared" si="29"/>
        <v>0</v>
      </c>
      <c r="AO89" s="46" t="b">
        <f t="shared" si="30"/>
        <v>0</v>
      </c>
      <c r="AP89" s="47" t="b">
        <f t="shared" si="31"/>
        <v>0</v>
      </c>
      <c r="AQ89" s="44" t="b">
        <f t="shared" si="32"/>
        <v>0</v>
      </c>
      <c r="AR89" s="45" t="b">
        <f t="shared" si="33"/>
        <v>0</v>
      </c>
    </row>
    <row r="90" spans="1:44" s="15" customFormat="1" ht="15.75" hidden="1" x14ac:dyDescent="0.25">
      <c r="A90" s="3">
        <v>44282</v>
      </c>
      <c r="B90" s="3"/>
      <c r="C90" s="98" t="str">
        <f t="shared" si="34"/>
        <v>Saturday</v>
      </c>
      <c r="D90" s="100" t="str">
        <f>IFERROR(INDEX(Holidays!$B$2:$B$995,MATCH(A90,Holidays!$A$2:$A$995,0)),"")</f>
        <v/>
      </c>
      <c r="E90" s="4"/>
      <c r="F90" s="4"/>
      <c r="G90" s="5"/>
      <c r="H90" s="5"/>
      <c r="I90" s="5"/>
      <c r="J90" s="5"/>
      <c r="K90" s="70"/>
      <c r="L90" s="43"/>
      <c r="M90" s="54"/>
      <c r="N90" s="55"/>
      <c r="O90" s="46"/>
      <c r="P90" s="47"/>
      <c r="Q90" s="64"/>
      <c r="R90" s="65"/>
      <c r="S90" s="42">
        <f t="shared" si="19"/>
        <v>0</v>
      </c>
      <c r="T90" s="6">
        <f t="shared" si="35"/>
        <v>0</v>
      </c>
      <c r="U90" s="39">
        <f t="shared" si="36"/>
        <v>0</v>
      </c>
      <c r="V90" s="6">
        <f t="shared" si="20"/>
        <v>0</v>
      </c>
      <c r="W90" s="105"/>
      <c r="X90" s="10"/>
      <c r="Y90" s="105"/>
      <c r="Z90" s="10"/>
      <c r="AA90" s="105"/>
      <c r="AB90" s="10"/>
      <c r="AC90" s="107"/>
      <c r="AD90" s="29"/>
      <c r="AE90" s="106">
        <f t="shared" si="37"/>
        <v>0</v>
      </c>
      <c r="AF90" s="20">
        <f t="shared" si="21"/>
        <v>0</v>
      </c>
      <c r="AG90" s="16" t="b">
        <f t="shared" si="22"/>
        <v>0</v>
      </c>
      <c r="AH90" s="16" t="b">
        <f t="shared" si="23"/>
        <v>0</v>
      </c>
      <c r="AI90" s="16" t="b">
        <f t="shared" si="24"/>
        <v>0</v>
      </c>
      <c r="AJ90" s="41" t="b">
        <f t="shared" si="25"/>
        <v>0</v>
      </c>
      <c r="AK90" s="60" t="b">
        <f t="shared" si="26"/>
        <v>0</v>
      </c>
      <c r="AL90" s="61" t="b">
        <f t="shared" si="27"/>
        <v>0</v>
      </c>
      <c r="AM90" s="54" t="b">
        <f t="shared" si="28"/>
        <v>0</v>
      </c>
      <c r="AN90" s="55" t="b">
        <f t="shared" si="29"/>
        <v>0</v>
      </c>
      <c r="AO90" s="46" t="b">
        <f t="shared" si="30"/>
        <v>0</v>
      </c>
      <c r="AP90" s="47" t="b">
        <f t="shared" si="31"/>
        <v>0</v>
      </c>
      <c r="AQ90" s="44" t="b">
        <f t="shared" si="32"/>
        <v>0</v>
      </c>
      <c r="AR90" s="45" t="b">
        <f t="shared" si="33"/>
        <v>0</v>
      </c>
    </row>
    <row r="91" spans="1:44" s="15" customFormat="1" ht="15.75" hidden="1" x14ac:dyDescent="0.25">
      <c r="A91" s="3">
        <v>44283</v>
      </c>
      <c r="B91" s="3"/>
      <c r="C91" s="98" t="str">
        <f t="shared" si="34"/>
        <v>Sunday</v>
      </c>
      <c r="D91" s="100" t="str">
        <f>IFERROR(INDEX(Holidays!$B$2:$B$995,MATCH(A91,Holidays!$A$2:$A$995,0)),"")</f>
        <v>Palm Sunday</v>
      </c>
      <c r="E91" s="4"/>
      <c r="F91" s="4"/>
      <c r="G91" s="5"/>
      <c r="H91" s="5"/>
      <c r="I91" s="5"/>
      <c r="J91" s="5"/>
      <c r="K91" s="70"/>
      <c r="L91" s="43"/>
      <c r="M91" s="54"/>
      <c r="N91" s="55"/>
      <c r="O91" s="46"/>
      <c r="P91" s="47"/>
      <c r="Q91" s="64"/>
      <c r="R91" s="65"/>
      <c r="S91" s="42">
        <f t="shared" si="19"/>
        <v>0</v>
      </c>
      <c r="T91" s="6">
        <f t="shared" si="35"/>
        <v>0</v>
      </c>
      <c r="U91" s="39">
        <f t="shared" si="36"/>
        <v>0</v>
      </c>
      <c r="V91" s="6">
        <f t="shared" si="20"/>
        <v>0</v>
      </c>
      <c r="W91" s="105"/>
      <c r="X91" s="10"/>
      <c r="Y91" s="105"/>
      <c r="Z91" s="10"/>
      <c r="AA91" s="105"/>
      <c r="AB91" s="10"/>
      <c r="AC91" s="107"/>
      <c r="AD91" s="29"/>
      <c r="AE91" s="106">
        <f t="shared" si="37"/>
        <v>0</v>
      </c>
      <c r="AF91" s="20">
        <f t="shared" si="21"/>
        <v>0</v>
      </c>
      <c r="AG91" s="16" t="b">
        <f t="shared" si="22"/>
        <v>0</v>
      </c>
      <c r="AH91" s="16" t="b">
        <f t="shared" si="23"/>
        <v>0</v>
      </c>
      <c r="AI91" s="16" t="b">
        <f t="shared" si="24"/>
        <v>0</v>
      </c>
      <c r="AJ91" s="41" t="b">
        <f t="shared" si="25"/>
        <v>0</v>
      </c>
      <c r="AK91" s="60" t="b">
        <f t="shared" si="26"/>
        <v>0</v>
      </c>
      <c r="AL91" s="61" t="b">
        <f t="shared" si="27"/>
        <v>0</v>
      </c>
      <c r="AM91" s="54" t="b">
        <f t="shared" si="28"/>
        <v>0</v>
      </c>
      <c r="AN91" s="55" t="b">
        <f t="shared" si="29"/>
        <v>0</v>
      </c>
      <c r="AO91" s="46" t="b">
        <f t="shared" si="30"/>
        <v>0</v>
      </c>
      <c r="AP91" s="47" t="b">
        <f t="shared" si="31"/>
        <v>0</v>
      </c>
      <c r="AQ91" s="44" t="b">
        <f t="shared" si="32"/>
        <v>0</v>
      </c>
      <c r="AR91" s="45" t="b">
        <f t="shared" si="33"/>
        <v>0</v>
      </c>
    </row>
    <row r="92" spans="1:44" s="15" customFormat="1" ht="15.75" x14ac:dyDescent="0.25">
      <c r="A92" s="3">
        <v>44284</v>
      </c>
      <c r="B92" s="3"/>
      <c r="C92" s="98" t="str">
        <f t="shared" si="34"/>
        <v>Monday</v>
      </c>
      <c r="D92" s="100" t="str">
        <f>IFERROR(INDEX(Holidays!$B$2:$B$995,MATCH(A92,Holidays!$A$2:$A$995,0)),"")</f>
        <v>Seward's Day</v>
      </c>
      <c r="E92" s="4">
        <v>0.35416666666666669</v>
      </c>
      <c r="F92" s="4">
        <v>0.72916666666666663</v>
      </c>
      <c r="G92" s="5">
        <v>2.0833333333333332E-2</v>
      </c>
      <c r="H92" s="5">
        <v>2.0833333333333332E-2</v>
      </c>
      <c r="I92" s="5">
        <v>0</v>
      </c>
      <c r="J92" s="5">
        <v>0</v>
      </c>
      <c r="K92" s="70"/>
      <c r="L92" s="43"/>
      <c r="M92" s="54"/>
      <c r="N92" s="55"/>
      <c r="O92" s="46"/>
      <c r="P92" s="47"/>
      <c r="Q92" s="64"/>
      <c r="R92" s="65"/>
      <c r="S92" s="42">
        <f t="shared" si="19"/>
        <v>0.33333333333333331</v>
      </c>
      <c r="T92" s="6">
        <f t="shared" si="35"/>
        <v>8</v>
      </c>
      <c r="U92" s="39">
        <f t="shared" si="36"/>
        <v>0.33333333333333331</v>
      </c>
      <c r="V92" s="6">
        <f t="shared" si="20"/>
        <v>8</v>
      </c>
      <c r="W92" s="105"/>
      <c r="X92" s="10"/>
      <c r="Y92" s="105"/>
      <c r="Z92" s="10">
        <v>8</v>
      </c>
      <c r="AA92" s="105"/>
      <c r="AB92" s="10"/>
      <c r="AC92" s="107"/>
      <c r="AD92" s="29"/>
      <c r="AE92" s="106">
        <f t="shared" si="37"/>
        <v>0</v>
      </c>
      <c r="AF92" s="20">
        <f t="shared" si="21"/>
        <v>8</v>
      </c>
      <c r="AG92" s="16" t="b">
        <f t="shared" si="22"/>
        <v>1</v>
      </c>
      <c r="AH92" s="16" t="b">
        <f t="shared" si="23"/>
        <v>1</v>
      </c>
      <c r="AI92" s="16" t="b">
        <f t="shared" si="24"/>
        <v>1</v>
      </c>
      <c r="AJ92" s="41" t="b">
        <f t="shared" si="25"/>
        <v>1</v>
      </c>
      <c r="AK92" s="60" t="b">
        <f t="shared" si="26"/>
        <v>0</v>
      </c>
      <c r="AL92" s="61" t="b">
        <f t="shared" si="27"/>
        <v>0</v>
      </c>
      <c r="AM92" s="54" t="b">
        <f t="shared" si="28"/>
        <v>0</v>
      </c>
      <c r="AN92" s="55" t="b">
        <f t="shared" si="29"/>
        <v>0</v>
      </c>
      <c r="AO92" s="46" t="b">
        <f t="shared" si="30"/>
        <v>0</v>
      </c>
      <c r="AP92" s="47" t="b">
        <f t="shared" si="31"/>
        <v>0</v>
      </c>
      <c r="AQ92" s="44" t="b">
        <f t="shared" si="32"/>
        <v>0</v>
      </c>
      <c r="AR92" s="45" t="b">
        <f t="shared" si="33"/>
        <v>0</v>
      </c>
    </row>
    <row r="93" spans="1:44" s="15" customFormat="1" ht="15.75" x14ac:dyDescent="0.25">
      <c r="A93" s="3">
        <v>44285</v>
      </c>
      <c r="B93" s="3" t="s">
        <v>549</v>
      </c>
      <c r="C93" s="98" t="str">
        <f t="shared" si="34"/>
        <v>Tuesday</v>
      </c>
      <c r="D93" s="100" t="str">
        <f>IFERROR(INDEX(Holidays!$B$2:$B$995,MATCH(A93,Holidays!$A$2:$A$995,0)),"")</f>
        <v/>
      </c>
      <c r="E93" s="4"/>
      <c r="F93" s="4"/>
      <c r="G93" s="5"/>
      <c r="H93" s="5"/>
      <c r="I93" s="5"/>
      <c r="J93" s="5"/>
      <c r="K93" s="70"/>
      <c r="L93" s="43"/>
      <c r="M93" s="54">
        <v>8</v>
      </c>
      <c r="N93" s="55"/>
      <c r="O93" s="46"/>
      <c r="P93" s="47"/>
      <c r="Q93" s="64"/>
      <c r="R93" s="65"/>
      <c r="S93" s="42">
        <f t="shared" si="19"/>
        <v>0</v>
      </c>
      <c r="T93" s="6">
        <f t="shared" si="35"/>
        <v>0</v>
      </c>
      <c r="U93" s="39">
        <f t="shared" si="36"/>
        <v>0.33333333333333331</v>
      </c>
      <c r="V93" s="6">
        <f t="shared" si="20"/>
        <v>8</v>
      </c>
      <c r="W93" s="105"/>
      <c r="X93" s="10"/>
      <c r="Y93" s="105"/>
      <c r="Z93" s="10"/>
      <c r="AA93" s="105"/>
      <c r="AB93" s="10"/>
      <c r="AC93" s="107"/>
      <c r="AD93" s="29"/>
      <c r="AE93" s="106">
        <f t="shared" si="37"/>
        <v>0</v>
      </c>
      <c r="AF93" s="20">
        <f t="shared" si="21"/>
        <v>0</v>
      </c>
      <c r="AG93" s="16" t="b">
        <f t="shared" si="22"/>
        <v>0</v>
      </c>
      <c r="AH93" s="16" t="b">
        <f t="shared" si="23"/>
        <v>0</v>
      </c>
      <c r="AI93" s="16" t="b">
        <f t="shared" si="24"/>
        <v>0</v>
      </c>
      <c r="AJ93" s="41" t="b">
        <f t="shared" si="25"/>
        <v>0</v>
      </c>
      <c r="AK93" s="60" t="b">
        <f t="shared" si="26"/>
        <v>0</v>
      </c>
      <c r="AL93" s="61" t="b">
        <f t="shared" si="27"/>
        <v>0</v>
      </c>
      <c r="AM93" s="54" t="b">
        <f t="shared" si="28"/>
        <v>1</v>
      </c>
      <c r="AN93" s="55" t="b">
        <f t="shared" si="29"/>
        <v>0</v>
      </c>
      <c r="AO93" s="46" t="b">
        <f t="shared" si="30"/>
        <v>0</v>
      </c>
      <c r="AP93" s="47" t="b">
        <f t="shared" si="31"/>
        <v>0</v>
      </c>
      <c r="AQ93" s="44" t="b">
        <f t="shared" si="32"/>
        <v>0</v>
      </c>
      <c r="AR93" s="45" t="b">
        <f t="shared" si="33"/>
        <v>0</v>
      </c>
    </row>
    <row r="94" spans="1:44" s="15" customFormat="1" ht="15.75" x14ac:dyDescent="0.25">
      <c r="A94" s="3">
        <v>44286</v>
      </c>
      <c r="B94" s="3" t="s">
        <v>549</v>
      </c>
      <c r="C94" s="98" t="str">
        <f t="shared" si="34"/>
        <v>Wednesday</v>
      </c>
      <c r="D94" s="100" t="str">
        <f>IFERROR(INDEX(Holidays!$B$2:$B$995,MATCH(A94,Holidays!$A$2:$A$995,0)),"")</f>
        <v>César Chávez Day</v>
      </c>
      <c r="E94" s="4"/>
      <c r="F94" s="4"/>
      <c r="G94" s="5"/>
      <c r="H94" s="5"/>
      <c r="I94" s="5"/>
      <c r="J94" s="5"/>
      <c r="K94" s="70"/>
      <c r="L94" s="43"/>
      <c r="M94" s="54">
        <v>8</v>
      </c>
      <c r="N94" s="55"/>
      <c r="O94" s="46"/>
      <c r="P94" s="47"/>
      <c r="Q94" s="64"/>
      <c r="R94" s="65"/>
      <c r="S94" s="42">
        <f t="shared" si="19"/>
        <v>0</v>
      </c>
      <c r="T94" s="6">
        <f t="shared" si="35"/>
        <v>0</v>
      </c>
      <c r="U94" s="39">
        <f t="shared" si="36"/>
        <v>0.33333333333333331</v>
      </c>
      <c r="V94" s="6">
        <f t="shared" si="20"/>
        <v>8</v>
      </c>
      <c r="W94" s="105"/>
      <c r="X94" s="10"/>
      <c r="Y94" s="105"/>
      <c r="Z94" s="10"/>
      <c r="AA94" s="105"/>
      <c r="AB94" s="10"/>
      <c r="AC94" s="107"/>
      <c r="AD94" s="29"/>
      <c r="AE94" s="106">
        <f t="shared" si="37"/>
        <v>0</v>
      </c>
      <c r="AF94" s="20">
        <f t="shared" si="21"/>
        <v>0</v>
      </c>
      <c r="AG94" s="16" t="b">
        <f t="shared" si="22"/>
        <v>0</v>
      </c>
      <c r="AH94" s="16" t="b">
        <f t="shared" si="23"/>
        <v>0</v>
      </c>
      <c r="AI94" s="16" t="b">
        <f t="shared" si="24"/>
        <v>0</v>
      </c>
      <c r="AJ94" s="41" t="b">
        <f t="shared" si="25"/>
        <v>0</v>
      </c>
      <c r="AK94" s="60" t="b">
        <f t="shared" si="26"/>
        <v>0</v>
      </c>
      <c r="AL94" s="61" t="b">
        <f t="shared" si="27"/>
        <v>0</v>
      </c>
      <c r="AM94" s="54" t="b">
        <f t="shared" si="28"/>
        <v>1</v>
      </c>
      <c r="AN94" s="55" t="b">
        <f t="shared" si="29"/>
        <v>0</v>
      </c>
      <c r="AO94" s="46" t="b">
        <f t="shared" si="30"/>
        <v>0</v>
      </c>
      <c r="AP94" s="47" t="b">
        <f t="shared" si="31"/>
        <v>0</v>
      </c>
      <c r="AQ94" s="44" t="b">
        <f t="shared" si="32"/>
        <v>0</v>
      </c>
      <c r="AR94" s="45" t="b">
        <f t="shared" si="33"/>
        <v>0</v>
      </c>
    </row>
    <row r="95" spans="1:44" s="15" customFormat="1" ht="15.75" hidden="1" x14ac:dyDescent="0.25">
      <c r="A95" s="3">
        <v>44287</v>
      </c>
      <c r="B95" s="110"/>
      <c r="C95" s="98" t="str">
        <f t="shared" si="34"/>
        <v>Thursday</v>
      </c>
      <c r="D95" s="100" t="str">
        <f>IFERROR(INDEX(Holidays!$B$2:$B$995,MATCH(A95,Holidays!$A$2:$A$995,0)),"")</f>
        <v>Maundy Thursday</v>
      </c>
      <c r="E95" s="4"/>
      <c r="F95" s="4"/>
      <c r="G95" s="5"/>
      <c r="H95" s="5"/>
      <c r="I95" s="5"/>
      <c r="J95" s="5"/>
      <c r="K95" s="70"/>
      <c r="L95" s="43"/>
      <c r="M95" s="54"/>
      <c r="N95" s="55"/>
      <c r="O95" s="46"/>
      <c r="P95" s="47"/>
      <c r="Q95" s="64"/>
      <c r="R95" s="65"/>
      <c r="S95" s="42">
        <f t="shared" si="19"/>
        <v>0</v>
      </c>
      <c r="T95" s="6">
        <f t="shared" si="35"/>
        <v>0</v>
      </c>
      <c r="U95" s="39">
        <f t="shared" si="36"/>
        <v>0</v>
      </c>
      <c r="V95" s="6">
        <f t="shared" si="20"/>
        <v>0</v>
      </c>
      <c r="W95" s="105"/>
      <c r="X95" s="10"/>
      <c r="Y95" s="105"/>
      <c r="Z95" s="10"/>
      <c r="AA95" s="105"/>
      <c r="AB95" s="10"/>
      <c r="AC95" s="107"/>
      <c r="AD95" s="29"/>
      <c r="AE95" s="106">
        <f t="shared" si="37"/>
        <v>0</v>
      </c>
      <c r="AF95" s="20">
        <f t="shared" si="21"/>
        <v>0</v>
      </c>
      <c r="AG95" s="16" t="b">
        <f t="shared" si="22"/>
        <v>0</v>
      </c>
      <c r="AH95" s="16" t="b">
        <f t="shared" si="23"/>
        <v>0</v>
      </c>
      <c r="AI95" s="16" t="b">
        <f t="shared" si="24"/>
        <v>0</v>
      </c>
      <c r="AJ95" s="41" t="b">
        <f t="shared" si="25"/>
        <v>0</v>
      </c>
      <c r="AK95" s="60" t="b">
        <f t="shared" si="26"/>
        <v>0</v>
      </c>
      <c r="AL95" s="61" t="b">
        <f t="shared" si="27"/>
        <v>0</v>
      </c>
      <c r="AM95" s="54" t="b">
        <f t="shared" si="28"/>
        <v>0</v>
      </c>
      <c r="AN95" s="55" t="b">
        <f t="shared" si="29"/>
        <v>0</v>
      </c>
      <c r="AO95" s="46" t="b">
        <f t="shared" si="30"/>
        <v>0</v>
      </c>
      <c r="AP95" s="47" t="b">
        <f t="shared" si="31"/>
        <v>0</v>
      </c>
      <c r="AQ95" s="44" t="b">
        <f t="shared" si="32"/>
        <v>0</v>
      </c>
      <c r="AR95" s="45" t="b">
        <f t="shared" si="33"/>
        <v>0</v>
      </c>
    </row>
    <row r="96" spans="1:44" s="15" customFormat="1" ht="15.75" hidden="1" x14ac:dyDescent="0.25">
      <c r="A96" s="3">
        <v>44288</v>
      </c>
      <c r="B96" s="3"/>
      <c r="C96" s="98" t="str">
        <f t="shared" si="34"/>
        <v>Friday</v>
      </c>
      <c r="D96" s="100" t="str">
        <f>IFERROR(INDEX(Holidays!$B$2:$B$995,MATCH(A96,Holidays!$A$2:$A$995,0)),"")</f>
        <v>Good Friday</v>
      </c>
      <c r="E96" s="4"/>
      <c r="F96" s="4"/>
      <c r="G96" s="5"/>
      <c r="H96" s="5"/>
      <c r="I96" s="5"/>
      <c r="J96" s="5"/>
      <c r="K96" s="70"/>
      <c r="L96" s="43"/>
      <c r="M96" s="54"/>
      <c r="N96" s="55"/>
      <c r="O96" s="46"/>
      <c r="P96" s="47"/>
      <c r="Q96" s="64"/>
      <c r="R96" s="65"/>
      <c r="S96" s="42">
        <f t="shared" si="19"/>
        <v>0</v>
      </c>
      <c r="T96" s="6">
        <f t="shared" si="35"/>
        <v>0</v>
      </c>
      <c r="U96" s="39">
        <f t="shared" si="36"/>
        <v>0</v>
      </c>
      <c r="V96" s="6">
        <f t="shared" si="20"/>
        <v>0</v>
      </c>
      <c r="W96" s="105"/>
      <c r="X96" s="10"/>
      <c r="Y96" s="105"/>
      <c r="Z96" s="10"/>
      <c r="AA96" s="105"/>
      <c r="AB96" s="10"/>
      <c r="AC96" s="107"/>
      <c r="AD96" s="29"/>
      <c r="AE96" s="106">
        <f t="shared" si="37"/>
        <v>0</v>
      </c>
      <c r="AF96" s="20">
        <f t="shared" si="21"/>
        <v>0</v>
      </c>
      <c r="AG96" s="16" t="b">
        <f t="shared" si="22"/>
        <v>0</v>
      </c>
      <c r="AH96" s="16" t="b">
        <f t="shared" si="23"/>
        <v>0</v>
      </c>
      <c r="AI96" s="16" t="b">
        <f t="shared" si="24"/>
        <v>0</v>
      </c>
      <c r="AJ96" s="41" t="b">
        <f t="shared" si="25"/>
        <v>0</v>
      </c>
      <c r="AK96" s="60" t="b">
        <f t="shared" si="26"/>
        <v>0</v>
      </c>
      <c r="AL96" s="61" t="b">
        <f t="shared" si="27"/>
        <v>0</v>
      </c>
      <c r="AM96" s="54" t="b">
        <f t="shared" si="28"/>
        <v>0</v>
      </c>
      <c r="AN96" s="55" t="b">
        <f t="shared" si="29"/>
        <v>0</v>
      </c>
      <c r="AO96" s="46" t="b">
        <f t="shared" si="30"/>
        <v>0</v>
      </c>
      <c r="AP96" s="47" t="b">
        <f t="shared" si="31"/>
        <v>0</v>
      </c>
      <c r="AQ96" s="44" t="b">
        <f t="shared" si="32"/>
        <v>0</v>
      </c>
      <c r="AR96" s="45" t="b">
        <f t="shared" si="33"/>
        <v>0</v>
      </c>
    </row>
    <row r="97" spans="1:44" s="15" customFormat="1" ht="15.75" hidden="1" x14ac:dyDescent="0.25">
      <c r="A97" s="3">
        <v>44289</v>
      </c>
      <c r="B97" s="3"/>
      <c r="C97" s="98" t="str">
        <f t="shared" si="34"/>
        <v>Saturday</v>
      </c>
      <c r="D97" s="100" t="str">
        <f>IFERROR(INDEX(Holidays!$B$2:$B$995,MATCH(A97,Holidays!$A$2:$A$995,0)),"")</f>
        <v>Holy Saturday</v>
      </c>
      <c r="E97" s="4"/>
      <c r="F97" s="4"/>
      <c r="G97" s="5"/>
      <c r="H97" s="5"/>
      <c r="I97" s="5"/>
      <c r="J97" s="5"/>
      <c r="K97" s="70"/>
      <c r="L97" s="43"/>
      <c r="M97" s="54"/>
      <c r="N97" s="55"/>
      <c r="O97" s="46"/>
      <c r="P97" s="47"/>
      <c r="Q97" s="64"/>
      <c r="R97" s="65"/>
      <c r="S97" s="42">
        <f t="shared" si="19"/>
        <v>0</v>
      </c>
      <c r="T97" s="6">
        <f t="shared" si="35"/>
        <v>0</v>
      </c>
      <c r="U97" s="39">
        <f t="shared" si="36"/>
        <v>0</v>
      </c>
      <c r="V97" s="6">
        <f t="shared" si="20"/>
        <v>0</v>
      </c>
      <c r="W97" s="105"/>
      <c r="X97" s="10"/>
      <c r="Y97" s="105"/>
      <c r="Z97" s="10"/>
      <c r="AA97" s="105"/>
      <c r="AB97" s="10"/>
      <c r="AC97" s="107"/>
      <c r="AD97" s="29"/>
      <c r="AE97" s="106">
        <f t="shared" si="37"/>
        <v>0</v>
      </c>
      <c r="AF97" s="20">
        <f t="shared" si="21"/>
        <v>0</v>
      </c>
      <c r="AG97" s="16" t="b">
        <f t="shared" si="22"/>
        <v>0</v>
      </c>
      <c r="AH97" s="16" t="b">
        <f t="shared" si="23"/>
        <v>0</v>
      </c>
      <c r="AI97" s="16" t="b">
        <f t="shared" si="24"/>
        <v>0</v>
      </c>
      <c r="AJ97" s="41" t="b">
        <f t="shared" si="25"/>
        <v>0</v>
      </c>
      <c r="AK97" s="60" t="b">
        <f t="shared" si="26"/>
        <v>0</v>
      </c>
      <c r="AL97" s="61" t="b">
        <f t="shared" si="27"/>
        <v>0</v>
      </c>
      <c r="AM97" s="54" t="b">
        <f t="shared" si="28"/>
        <v>0</v>
      </c>
      <c r="AN97" s="55" t="b">
        <f t="shared" si="29"/>
        <v>0</v>
      </c>
      <c r="AO97" s="46" t="b">
        <f t="shared" si="30"/>
        <v>0</v>
      </c>
      <c r="AP97" s="47" t="b">
        <f t="shared" si="31"/>
        <v>0</v>
      </c>
      <c r="AQ97" s="44" t="b">
        <f t="shared" si="32"/>
        <v>0</v>
      </c>
      <c r="AR97" s="45" t="b">
        <f t="shared" si="33"/>
        <v>0</v>
      </c>
    </row>
    <row r="98" spans="1:44" s="15" customFormat="1" ht="15.75" hidden="1" x14ac:dyDescent="0.25">
      <c r="A98" s="3">
        <v>44290</v>
      </c>
      <c r="B98" s="3"/>
      <c r="C98" s="98" t="str">
        <f t="shared" si="34"/>
        <v>Sunday</v>
      </c>
      <c r="D98" s="100" t="str">
        <f>IFERROR(INDEX(Holidays!$B$2:$B$995,MATCH(A98,Holidays!$A$2:$A$995,0)),"")</f>
        <v>Last Day of Passover</v>
      </c>
      <c r="E98" s="4"/>
      <c r="F98" s="4"/>
      <c r="G98" s="5"/>
      <c r="H98" s="5"/>
      <c r="I98" s="5"/>
      <c r="J98" s="5"/>
      <c r="K98" s="70"/>
      <c r="L98" s="43"/>
      <c r="M98" s="54"/>
      <c r="N98" s="55"/>
      <c r="O98" s="46"/>
      <c r="P98" s="47"/>
      <c r="Q98" s="64"/>
      <c r="R98" s="65"/>
      <c r="S98" s="42">
        <f t="shared" si="19"/>
        <v>0</v>
      </c>
      <c r="T98" s="6">
        <f t="shared" si="35"/>
        <v>0</v>
      </c>
      <c r="U98" s="39">
        <f t="shared" si="36"/>
        <v>0</v>
      </c>
      <c r="V98" s="6">
        <f t="shared" si="20"/>
        <v>0</v>
      </c>
      <c r="W98" s="105"/>
      <c r="X98" s="10"/>
      <c r="Y98" s="105"/>
      <c r="Z98" s="10"/>
      <c r="AA98" s="105"/>
      <c r="AB98" s="10"/>
      <c r="AC98" s="107"/>
      <c r="AD98" s="29"/>
      <c r="AE98" s="106">
        <f t="shared" si="37"/>
        <v>0</v>
      </c>
      <c r="AF98" s="20">
        <f t="shared" si="21"/>
        <v>0</v>
      </c>
      <c r="AG98" s="16" t="b">
        <f t="shared" si="22"/>
        <v>0</v>
      </c>
      <c r="AH98" s="16" t="b">
        <f t="shared" si="23"/>
        <v>0</v>
      </c>
      <c r="AI98" s="16" t="b">
        <f t="shared" si="24"/>
        <v>0</v>
      </c>
      <c r="AJ98" s="41" t="b">
        <f t="shared" si="25"/>
        <v>0</v>
      </c>
      <c r="AK98" s="60" t="b">
        <f t="shared" si="26"/>
        <v>0</v>
      </c>
      <c r="AL98" s="61" t="b">
        <f t="shared" si="27"/>
        <v>0</v>
      </c>
      <c r="AM98" s="54" t="b">
        <f t="shared" si="28"/>
        <v>0</v>
      </c>
      <c r="AN98" s="55" t="b">
        <f t="shared" si="29"/>
        <v>0</v>
      </c>
      <c r="AO98" s="46" t="b">
        <f t="shared" si="30"/>
        <v>0</v>
      </c>
      <c r="AP98" s="47" t="b">
        <f t="shared" si="31"/>
        <v>0</v>
      </c>
      <c r="AQ98" s="44" t="b">
        <f t="shared" si="32"/>
        <v>0</v>
      </c>
      <c r="AR98" s="45" t="b">
        <f t="shared" si="33"/>
        <v>0</v>
      </c>
    </row>
    <row r="99" spans="1:44" s="15" customFormat="1" ht="15.75" hidden="1" x14ac:dyDescent="0.25">
      <c r="A99" s="3">
        <v>44291</v>
      </c>
      <c r="B99" s="3"/>
      <c r="C99" s="98" t="str">
        <f t="shared" si="34"/>
        <v>Monday</v>
      </c>
      <c r="D99" s="100" t="str">
        <f>IFERROR(INDEX(Holidays!$B$2:$B$995,MATCH(A99,Holidays!$A$2:$A$995,0)),"")</f>
        <v>Easter Monday</v>
      </c>
      <c r="E99" s="4"/>
      <c r="F99" s="4"/>
      <c r="G99" s="5"/>
      <c r="H99" s="5"/>
      <c r="I99" s="5"/>
      <c r="J99" s="5"/>
      <c r="K99" s="70"/>
      <c r="L99" s="43"/>
      <c r="M99" s="54"/>
      <c r="N99" s="55"/>
      <c r="O99" s="46"/>
      <c r="P99" s="47"/>
      <c r="Q99" s="64"/>
      <c r="R99" s="65"/>
      <c r="S99" s="42">
        <f t="shared" si="19"/>
        <v>0</v>
      </c>
      <c r="T99" s="6">
        <f t="shared" si="35"/>
        <v>0</v>
      </c>
      <c r="U99" s="39">
        <f t="shared" si="36"/>
        <v>0</v>
      </c>
      <c r="V99" s="6">
        <f t="shared" si="20"/>
        <v>0</v>
      </c>
      <c r="W99" s="105"/>
      <c r="X99" s="10"/>
      <c r="Y99" s="105"/>
      <c r="Z99" s="10"/>
      <c r="AA99" s="105"/>
      <c r="AB99" s="10"/>
      <c r="AC99" s="107"/>
      <c r="AD99" s="29"/>
      <c r="AE99" s="106">
        <f t="shared" si="37"/>
        <v>0</v>
      </c>
      <c r="AF99" s="20">
        <f t="shared" si="21"/>
        <v>0</v>
      </c>
      <c r="AG99" s="16" t="b">
        <f t="shared" si="22"/>
        <v>0</v>
      </c>
      <c r="AH99" s="16" t="b">
        <f t="shared" si="23"/>
        <v>0</v>
      </c>
      <c r="AI99" s="16" t="b">
        <f t="shared" si="24"/>
        <v>0</v>
      </c>
      <c r="AJ99" s="41" t="b">
        <f t="shared" si="25"/>
        <v>0</v>
      </c>
      <c r="AK99" s="60" t="b">
        <f t="shared" si="26"/>
        <v>0</v>
      </c>
      <c r="AL99" s="61" t="b">
        <f t="shared" si="27"/>
        <v>0</v>
      </c>
      <c r="AM99" s="54" t="b">
        <f t="shared" si="28"/>
        <v>0</v>
      </c>
      <c r="AN99" s="55" t="b">
        <f t="shared" si="29"/>
        <v>0</v>
      </c>
      <c r="AO99" s="46" t="b">
        <f t="shared" si="30"/>
        <v>0</v>
      </c>
      <c r="AP99" s="47" t="b">
        <f t="shared" si="31"/>
        <v>0</v>
      </c>
      <c r="AQ99" s="44" t="b">
        <f t="shared" si="32"/>
        <v>0</v>
      </c>
      <c r="AR99" s="45" t="b">
        <f t="shared" si="33"/>
        <v>0</v>
      </c>
    </row>
    <row r="100" spans="1:44" s="15" customFormat="1" ht="15.75" hidden="1" x14ac:dyDescent="0.25">
      <c r="A100" s="3">
        <v>44292</v>
      </c>
      <c r="B100" s="3"/>
      <c r="C100" s="98" t="str">
        <f t="shared" si="34"/>
        <v>Tuesday</v>
      </c>
      <c r="D100" s="100" t="str">
        <f>IFERROR(INDEX(Holidays!$B$2:$B$995,MATCH(A100,Holidays!$A$2:$A$995,0)),"")</f>
        <v>National Tartan Day</v>
      </c>
      <c r="E100" s="4"/>
      <c r="F100" s="4"/>
      <c r="G100" s="5"/>
      <c r="H100" s="5"/>
      <c r="I100" s="5"/>
      <c r="J100" s="5"/>
      <c r="K100" s="70"/>
      <c r="L100" s="43"/>
      <c r="M100" s="54"/>
      <c r="N100" s="55"/>
      <c r="O100" s="46"/>
      <c r="P100" s="47"/>
      <c r="Q100" s="64"/>
      <c r="R100" s="65"/>
      <c r="S100" s="42">
        <f t="shared" si="19"/>
        <v>0</v>
      </c>
      <c r="T100" s="6">
        <f t="shared" si="35"/>
        <v>0</v>
      </c>
      <c r="U100" s="39">
        <f t="shared" si="36"/>
        <v>0</v>
      </c>
      <c r="V100" s="6">
        <f t="shared" si="20"/>
        <v>0</v>
      </c>
      <c r="W100" s="105"/>
      <c r="X100" s="10"/>
      <c r="Y100" s="105"/>
      <c r="Z100" s="10"/>
      <c r="AA100" s="105"/>
      <c r="AB100" s="10"/>
      <c r="AC100" s="107"/>
      <c r="AD100" s="29"/>
      <c r="AE100" s="106">
        <f t="shared" si="37"/>
        <v>0</v>
      </c>
      <c r="AF100" s="20">
        <f t="shared" si="21"/>
        <v>0</v>
      </c>
      <c r="AG100" s="16" t="b">
        <f t="shared" si="22"/>
        <v>0</v>
      </c>
      <c r="AH100" s="16" t="b">
        <f t="shared" si="23"/>
        <v>0</v>
      </c>
      <c r="AI100" s="16" t="b">
        <f t="shared" si="24"/>
        <v>0</v>
      </c>
      <c r="AJ100" s="41" t="b">
        <f t="shared" si="25"/>
        <v>0</v>
      </c>
      <c r="AK100" s="60" t="b">
        <f t="shared" si="26"/>
        <v>0</v>
      </c>
      <c r="AL100" s="61" t="b">
        <f t="shared" si="27"/>
        <v>0</v>
      </c>
      <c r="AM100" s="54" t="b">
        <f t="shared" si="28"/>
        <v>0</v>
      </c>
      <c r="AN100" s="55" t="b">
        <f t="shared" si="29"/>
        <v>0</v>
      </c>
      <c r="AO100" s="46" t="b">
        <f t="shared" si="30"/>
        <v>0</v>
      </c>
      <c r="AP100" s="47" t="b">
        <f t="shared" si="31"/>
        <v>0</v>
      </c>
      <c r="AQ100" s="44" t="b">
        <f t="shared" si="32"/>
        <v>0</v>
      </c>
      <c r="AR100" s="45" t="b">
        <f t="shared" si="33"/>
        <v>0</v>
      </c>
    </row>
    <row r="101" spans="1:44" s="15" customFormat="1" ht="15.75" hidden="1" x14ac:dyDescent="0.25">
      <c r="A101" s="3">
        <v>44293</v>
      </c>
      <c r="B101" s="3"/>
      <c r="C101" s="98" t="str">
        <f t="shared" si="34"/>
        <v>Wednesday</v>
      </c>
      <c r="D101" s="100" t="str">
        <f>IFERROR(INDEX(Holidays!$B$2:$B$995,MATCH(A101,Holidays!$A$2:$A$995,0)),"")</f>
        <v/>
      </c>
      <c r="E101" s="4"/>
      <c r="F101" s="4"/>
      <c r="G101" s="5"/>
      <c r="H101" s="5"/>
      <c r="I101" s="5"/>
      <c r="J101" s="5"/>
      <c r="K101" s="70"/>
      <c r="L101" s="43"/>
      <c r="M101" s="54"/>
      <c r="N101" s="55"/>
      <c r="O101" s="46"/>
      <c r="P101" s="47"/>
      <c r="Q101" s="64"/>
      <c r="R101" s="65"/>
      <c r="S101" s="42">
        <f t="shared" si="19"/>
        <v>0</v>
      </c>
      <c r="T101" s="6">
        <f t="shared" si="35"/>
        <v>0</v>
      </c>
      <c r="U101" s="39">
        <f t="shared" si="36"/>
        <v>0</v>
      </c>
      <c r="V101" s="6">
        <f t="shared" si="20"/>
        <v>0</v>
      </c>
      <c r="W101" s="105"/>
      <c r="X101" s="10"/>
      <c r="Y101" s="105"/>
      <c r="Z101" s="10"/>
      <c r="AA101" s="105"/>
      <c r="AB101" s="10"/>
      <c r="AC101" s="107"/>
      <c r="AD101" s="29"/>
      <c r="AE101" s="106">
        <f t="shared" si="37"/>
        <v>0</v>
      </c>
      <c r="AF101" s="20">
        <f t="shared" si="21"/>
        <v>0</v>
      </c>
      <c r="AG101" s="16" t="b">
        <f t="shared" si="22"/>
        <v>0</v>
      </c>
      <c r="AH101" s="16" t="b">
        <f t="shared" si="23"/>
        <v>0</v>
      </c>
      <c r="AI101" s="16" t="b">
        <f t="shared" si="24"/>
        <v>0</v>
      </c>
      <c r="AJ101" s="41" t="b">
        <f t="shared" si="25"/>
        <v>0</v>
      </c>
      <c r="AK101" s="60" t="b">
        <f t="shared" si="26"/>
        <v>0</v>
      </c>
      <c r="AL101" s="61" t="b">
        <f t="shared" si="27"/>
        <v>0</v>
      </c>
      <c r="AM101" s="54" t="b">
        <f t="shared" si="28"/>
        <v>0</v>
      </c>
      <c r="AN101" s="55" t="b">
        <f t="shared" si="29"/>
        <v>0</v>
      </c>
      <c r="AO101" s="46" t="b">
        <f t="shared" si="30"/>
        <v>0</v>
      </c>
      <c r="AP101" s="47" t="b">
        <f t="shared" si="31"/>
        <v>0</v>
      </c>
      <c r="AQ101" s="44" t="b">
        <f t="shared" si="32"/>
        <v>0</v>
      </c>
      <c r="AR101" s="45" t="b">
        <f t="shared" si="33"/>
        <v>0</v>
      </c>
    </row>
    <row r="102" spans="1:44" s="15" customFormat="1" ht="15.75" hidden="1" x14ac:dyDescent="0.25">
      <c r="A102" s="3">
        <v>44294</v>
      </c>
      <c r="B102" s="3"/>
      <c r="C102" s="98" t="str">
        <f t="shared" si="34"/>
        <v>Thursday</v>
      </c>
      <c r="D102" s="100" t="str">
        <f>IFERROR(INDEX(Holidays!$B$2:$B$995,MATCH(A102,Holidays!$A$2:$A$995,0)),"")</f>
        <v>Yom HaShoah</v>
      </c>
      <c r="E102" s="4"/>
      <c r="F102" s="4"/>
      <c r="G102" s="5"/>
      <c r="H102" s="5"/>
      <c r="I102" s="5"/>
      <c r="J102" s="5"/>
      <c r="K102" s="70"/>
      <c r="L102" s="43"/>
      <c r="M102" s="54"/>
      <c r="N102" s="55"/>
      <c r="O102" s="46"/>
      <c r="P102" s="47"/>
      <c r="Q102" s="64"/>
      <c r="R102" s="65"/>
      <c r="S102" s="42">
        <f t="shared" si="19"/>
        <v>0</v>
      </c>
      <c r="T102" s="6">
        <f t="shared" si="35"/>
        <v>0</v>
      </c>
      <c r="U102" s="39">
        <f t="shared" si="36"/>
        <v>0</v>
      </c>
      <c r="V102" s="6">
        <f t="shared" si="20"/>
        <v>0</v>
      </c>
      <c r="W102" s="105"/>
      <c r="X102" s="10"/>
      <c r="Y102" s="105"/>
      <c r="Z102" s="10"/>
      <c r="AA102" s="105"/>
      <c r="AB102" s="10"/>
      <c r="AC102" s="107"/>
      <c r="AD102" s="29"/>
      <c r="AE102" s="106">
        <f t="shared" si="37"/>
        <v>0</v>
      </c>
      <c r="AF102" s="20">
        <f t="shared" si="21"/>
        <v>0</v>
      </c>
      <c r="AG102" s="16" t="b">
        <f t="shared" si="22"/>
        <v>0</v>
      </c>
      <c r="AH102" s="16" t="b">
        <f t="shared" si="23"/>
        <v>0</v>
      </c>
      <c r="AI102" s="16" t="b">
        <f t="shared" si="24"/>
        <v>0</v>
      </c>
      <c r="AJ102" s="41" t="b">
        <f t="shared" si="25"/>
        <v>0</v>
      </c>
      <c r="AK102" s="60" t="b">
        <f t="shared" si="26"/>
        <v>0</v>
      </c>
      <c r="AL102" s="61" t="b">
        <f t="shared" si="27"/>
        <v>0</v>
      </c>
      <c r="AM102" s="54" t="b">
        <f t="shared" si="28"/>
        <v>0</v>
      </c>
      <c r="AN102" s="55" t="b">
        <f t="shared" si="29"/>
        <v>0</v>
      </c>
      <c r="AO102" s="46" t="b">
        <f t="shared" si="30"/>
        <v>0</v>
      </c>
      <c r="AP102" s="47" t="b">
        <f t="shared" si="31"/>
        <v>0</v>
      </c>
      <c r="AQ102" s="44" t="b">
        <f t="shared" si="32"/>
        <v>0</v>
      </c>
      <c r="AR102" s="45" t="b">
        <f t="shared" si="33"/>
        <v>0</v>
      </c>
    </row>
    <row r="103" spans="1:44" s="15" customFormat="1" ht="15.75" hidden="1" x14ac:dyDescent="0.25">
      <c r="A103" s="3">
        <v>44295</v>
      </c>
      <c r="B103" s="3"/>
      <c r="C103" s="98" t="str">
        <f t="shared" si="34"/>
        <v>Friday</v>
      </c>
      <c r="D103" s="100" t="str">
        <f>IFERROR(INDEX(Holidays!$B$2:$B$995,MATCH(A103,Holidays!$A$2:$A$995,0)),"")</f>
        <v/>
      </c>
      <c r="E103" s="4"/>
      <c r="F103" s="4"/>
      <c r="G103" s="5"/>
      <c r="H103" s="5"/>
      <c r="I103" s="5"/>
      <c r="J103" s="5"/>
      <c r="K103" s="70"/>
      <c r="L103" s="43"/>
      <c r="M103" s="54"/>
      <c r="N103" s="55"/>
      <c r="O103" s="46"/>
      <c r="P103" s="47"/>
      <c r="Q103" s="64"/>
      <c r="R103" s="65"/>
      <c r="S103" s="42">
        <f t="shared" si="19"/>
        <v>0</v>
      </c>
      <c r="T103" s="6">
        <f t="shared" si="35"/>
        <v>0</v>
      </c>
      <c r="U103" s="39">
        <f t="shared" si="36"/>
        <v>0</v>
      </c>
      <c r="V103" s="6">
        <f t="shared" si="20"/>
        <v>0</v>
      </c>
      <c r="W103" s="105"/>
      <c r="X103" s="10"/>
      <c r="Y103" s="105"/>
      <c r="Z103" s="10"/>
      <c r="AA103" s="105"/>
      <c r="AB103" s="10"/>
      <c r="AC103" s="107"/>
      <c r="AD103" s="29"/>
      <c r="AE103" s="106">
        <f t="shared" si="37"/>
        <v>0</v>
      </c>
      <c r="AF103" s="20">
        <f t="shared" si="21"/>
        <v>0</v>
      </c>
      <c r="AG103" s="16" t="b">
        <f t="shared" si="22"/>
        <v>0</v>
      </c>
      <c r="AH103" s="16" t="b">
        <f t="shared" si="23"/>
        <v>0</v>
      </c>
      <c r="AI103" s="16" t="b">
        <f t="shared" si="24"/>
        <v>0</v>
      </c>
      <c r="AJ103" s="41" t="b">
        <f t="shared" si="25"/>
        <v>0</v>
      </c>
      <c r="AK103" s="60" t="b">
        <f t="shared" si="26"/>
        <v>0</v>
      </c>
      <c r="AL103" s="61" t="b">
        <f t="shared" si="27"/>
        <v>0</v>
      </c>
      <c r="AM103" s="54" t="b">
        <f t="shared" si="28"/>
        <v>0</v>
      </c>
      <c r="AN103" s="55" t="b">
        <f t="shared" si="29"/>
        <v>0</v>
      </c>
      <c r="AO103" s="46" t="b">
        <f t="shared" si="30"/>
        <v>0</v>
      </c>
      <c r="AP103" s="47" t="b">
        <f t="shared" si="31"/>
        <v>0</v>
      </c>
      <c r="AQ103" s="44" t="b">
        <f t="shared" si="32"/>
        <v>0</v>
      </c>
      <c r="AR103" s="45" t="b">
        <f t="shared" si="33"/>
        <v>0</v>
      </c>
    </row>
    <row r="104" spans="1:44" s="15" customFormat="1" ht="15.75" hidden="1" x14ac:dyDescent="0.25">
      <c r="A104" s="3">
        <v>44296</v>
      </c>
      <c r="B104" s="3"/>
      <c r="C104" s="98" t="str">
        <f t="shared" si="34"/>
        <v>Saturday</v>
      </c>
      <c r="D104" s="100" t="str">
        <f>IFERROR(INDEX(Holidays!$B$2:$B$995,MATCH(A104,Holidays!$A$2:$A$995,0)),"")</f>
        <v/>
      </c>
      <c r="E104" s="4"/>
      <c r="F104" s="4"/>
      <c r="G104" s="5"/>
      <c r="H104" s="5"/>
      <c r="I104" s="5"/>
      <c r="J104" s="5"/>
      <c r="K104" s="70"/>
      <c r="L104" s="43"/>
      <c r="M104" s="54"/>
      <c r="N104" s="55"/>
      <c r="O104" s="46"/>
      <c r="P104" s="47"/>
      <c r="Q104" s="64"/>
      <c r="R104" s="65"/>
      <c r="S104" s="42">
        <f t="shared" si="19"/>
        <v>0</v>
      </c>
      <c r="T104" s="6">
        <f t="shared" si="35"/>
        <v>0</v>
      </c>
      <c r="U104" s="39">
        <f t="shared" si="36"/>
        <v>0</v>
      </c>
      <c r="V104" s="6">
        <f t="shared" si="20"/>
        <v>0</v>
      </c>
      <c r="W104" s="105"/>
      <c r="X104" s="10"/>
      <c r="Y104" s="105"/>
      <c r="Z104" s="10"/>
      <c r="AA104" s="105"/>
      <c r="AB104" s="10"/>
      <c r="AC104" s="107"/>
      <c r="AD104" s="29"/>
      <c r="AE104" s="106">
        <f t="shared" si="37"/>
        <v>0</v>
      </c>
      <c r="AF104" s="20">
        <f t="shared" si="21"/>
        <v>0</v>
      </c>
      <c r="AG104" s="16" t="b">
        <f t="shared" si="22"/>
        <v>0</v>
      </c>
      <c r="AH104" s="16" t="b">
        <f t="shared" si="23"/>
        <v>0</v>
      </c>
      <c r="AI104" s="16" t="b">
        <f t="shared" si="24"/>
        <v>0</v>
      </c>
      <c r="AJ104" s="41" t="b">
        <f t="shared" si="25"/>
        <v>0</v>
      </c>
      <c r="AK104" s="60" t="b">
        <f t="shared" si="26"/>
        <v>0</v>
      </c>
      <c r="AL104" s="61" t="b">
        <f t="shared" si="27"/>
        <v>0</v>
      </c>
      <c r="AM104" s="54" t="b">
        <f t="shared" si="28"/>
        <v>0</v>
      </c>
      <c r="AN104" s="55" t="b">
        <f t="shared" si="29"/>
        <v>0</v>
      </c>
      <c r="AO104" s="46" t="b">
        <f t="shared" si="30"/>
        <v>0</v>
      </c>
      <c r="AP104" s="47" t="b">
        <f t="shared" si="31"/>
        <v>0</v>
      </c>
      <c r="AQ104" s="44" t="b">
        <f t="shared" si="32"/>
        <v>0</v>
      </c>
      <c r="AR104" s="45" t="b">
        <f t="shared" si="33"/>
        <v>0</v>
      </c>
    </row>
    <row r="105" spans="1:44" s="15" customFormat="1" ht="15.75" hidden="1" x14ac:dyDescent="0.25">
      <c r="A105" s="3">
        <v>44297</v>
      </c>
      <c r="B105" s="3"/>
      <c r="C105" s="98" t="str">
        <f t="shared" si="34"/>
        <v>Sunday</v>
      </c>
      <c r="D105" s="100" t="str">
        <f>IFERROR(INDEX(Holidays!$B$2:$B$995,MATCH(A105,Holidays!$A$2:$A$995,0)),"")</f>
        <v/>
      </c>
      <c r="E105" s="4"/>
      <c r="F105" s="4"/>
      <c r="G105" s="5"/>
      <c r="H105" s="5"/>
      <c r="I105" s="5"/>
      <c r="J105" s="5"/>
      <c r="K105" s="70"/>
      <c r="L105" s="43"/>
      <c r="M105" s="54"/>
      <c r="N105" s="55"/>
      <c r="O105" s="46"/>
      <c r="P105" s="47"/>
      <c r="Q105" s="64"/>
      <c r="R105" s="65"/>
      <c r="S105" s="42">
        <f t="shared" si="19"/>
        <v>0</v>
      </c>
      <c r="T105" s="6">
        <f t="shared" si="35"/>
        <v>0</v>
      </c>
      <c r="U105" s="39">
        <f t="shared" si="36"/>
        <v>0</v>
      </c>
      <c r="V105" s="6">
        <f t="shared" si="20"/>
        <v>0</v>
      </c>
      <c r="W105" s="105"/>
      <c r="X105" s="10"/>
      <c r="Y105" s="105"/>
      <c r="Z105" s="10"/>
      <c r="AA105" s="105"/>
      <c r="AB105" s="10"/>
      <c r="AC105" s="107"/>
      <c r="AD105" s="29"/>
      <c r="AE105" s="106">
        <f t="shared" si="37"/>
        <v>0</v>
      </c>
      <c r="AF105" s="20">
        <f t="shared" si="21"/>
        <v>0</v>
      </c>
      <c r="AG105" s="16" t="b">
        <f t="shared" si="22"/>
        <v>0</v>
      </c>
      <c r="AH105" s="16" t="b">
        <f t="shared" si="23"/>
        <v>0</v>
      </c>
      <c r="AI105" s="16" t="b">
        <f t="shared" si="24"/>
        <v>0</v>
      </c>
      <c r="AJ105" s="41" t="b">
        <f t="shared" si="25"/>
        <v>0</v>
      </c>
      <c r="AK105" s="60" t="b">
        <f t="shared" si="26"/>
        <v>0</v>
      </c>
      <c r="AL105" s="61" t="b">
        <f t="shared" si="27"/>
        <v>0</v>
      </c>
      <c r="AM105" s="54" t="b">
        <f t="shared" si="28"/>
        <v>0</v>
      </c>
      <c r="AN105" s="55" t="b">
        <f t="shared" si="29"/>
        <v>0</v>
      </c>
      <c r="AO105" s="46" t="b">
        <f t="shared" si="30"/>
        <v>0</v>
      </c>
      <c r="AP105" s="47" t="b">
        <f t="shared" si="31"/>
        <v>0</v>
      </c>
      <c r="AQ105" s="44" t="b">
        <f t="shared" si="32"/>
        <v>0</v>
      </c>
      <c r="AR105" s="45" t="b">
        <f t="shared" si="33"/>
        <v>0</v>
      </c>
    </row>
    <row r="106" spans="1:44" s="15" customFormat="1" ht="15.75" hidden="1" x14ac:dyDescent="0.25">
      <c r="A106" s="3">
        <v>44298</v>
      </c>
      <c r="B106" s="3"/>
      <c r="C106" s="98" t="str">
        <f t="shared" si="34"/>
        <v>Monday</v>
      </c>
      <c r="D106" s="100" t="str">
        <f>IFERROR(INDEX(Holidays!$B$2:$B$995,MATCH(A106,Holidays!$A$2:$A$995,0)),"")</f>
        <v/>
      </c>
      <c r="E106" s="4"/>
      <c r="F106" s="4"/>
      <c r="G106" s="5"/>
      <c r="H106" s="5"/>
      <c r="I106" s="5"/>
      <c r="J106" s="5"/>
      <c r="K106" s="70"/>
      <c r="L106" s="43"/>
      <c r="M106" s="54"/>
      <c r="N106" s="55"/>
      <c r="O106" s="46"/>
      <c r="P106" s="47"/>
      <c r="Q106" s="64"/>
      <c r="R106" s="65"/>
      <c r="S106" s="42">
        <f t="shared" si="19"/>
        <v>0</v>
      </c>
      <c r="T106" s="6">
        <f t="shared" si="35"/>
        <v>0</v>
      </c>
      <c r="U106" s="39">
        <f t="shared" si="36"/>
        <v>0</v>
      </c>
      <c r="V106" s="6">
        <f t="shared" si="20"/>
        <v>0</v>
      </c>
      <c r="W106" s="105"/>
      <c r="X106" s="10"/>
      <c r="Y106" s="105"/>
      <c r="Z106" s="10"/>
      <c r="AA106" s="105"/>
      <c r="AB106" s="10"/>
      <c r="AC106" s="107"/>
      <c r="AD106" s="29"/>
      <c r="AE106" s="106">
        <f t="shared" si="37"/>
        <v>0</v>
      </c>
      <c r="AF106" s="20">
        <f t="shared" si="21"/>
        <v>0</v>
      </c>
      <c r="AG106" s="16" t="b">
        <f t="shared" si="22"/>
        <v>0</v>
      </c>
      <c r="AH106" s="16" t="b">
        <f t="shared" si="23"/>
        <v>0</v>
      </c>
      <c r="AI106" s="16" t="b">
        <f t="shared" si="24"/>
        <v>0</v>
      </c>
      <c r="AJ106" s="41" t="b">
        <f t="shared" si="25"/>
        <v>0</v>
      </c>
      <c r="AK106" s="60" t="b">
        <f t="shared" si="26"/>
        <v>0</v>
      </c>
      <c r="AL106" s="61" t="b">
        <f t="shared" si="27"/>
        <v>0</v>
      </c>
      <c r="AM106" s="54" t="b">
        <f t="shared" si="28"/>
        <v>0</v>
      </c>
      <c r="AN106" s="55" t="b">
        <f t="shared" si="29"/>
        <v>0</v>
      </c>
      <c r="AO106" s="46" t="b">
        <f t="shared" si="30"/>
        <v>0</v>
      </c>
      <c r="AP106" s="47" t="b">
        <f t="shared" si="31"/>
        <v>0</v>
      </c>
      <c r="AQ106" s="44" t="b">
        <f t="shared" si="32"/>
        <v>0</v>
      </c>
      <c r="AR106" s="45" t="b">
        <f t="shared" si="33"/>
        <v>0</v>
      </c>
    </row>
    <row r="107" spans="1:44" s="15" customFormat="1" ht="15.75" hidden="1" x14ac:dyDescent="0.25">
      <c r="A107" s="3">
        <v>44299</v>
      </c>
      <c r="B107" s="3"/>
      <c r="C107" s="98" t="str">
        <f t="shared" si="34"/>
        <v>Tuesday</v>
      </c>
      <c r="D107" s="100" t="str">
        <f>IFERROR(INDEX(Holidays!$B$2:$B$995,MATCH(A107,Holidays!$A$2:$A$995,0)),"")</f>
        <v>Ramadan Starts</v>
      </c>
      <c r="E107" s="4"/>
      <c r="F107" s="4"/>
      <c r="G107" s="5"/>
      <c r="H107" s="5"/>
      <c r="I107" s="5"/>
      <c r="J107" s="5"/>
      <c r="K107" s="70"/>
      <c r="L107" s="43"/>
      <c r="M107" s="54"/>
      <c r="N107" s="55"/>
      <c r="O107" s="46"/>
      <c r="P107" s="47"/>
      <c r="Q107" s="64"/>
      <c r="R107" s="65"/>
      <c r="S107" s="42">
        <f t="shared" si="19"/>
        <v>0</v>
      </c>
      <c r="T107" s="6">
        <f t="shared" si="35"/>
        <v>0</v>
      </c>
      <c r="U107" s="39">
        <f t="shared" si="36"/>
        <v>0</v>
      </c>
      <c r="V107" s="6">
        <f t="shared" si="20"/>
        <v>0</v>
      </c>
      <c r="W107" s="105"/>
      <c r="X107" s="10"/>
      <c r="Y107" s="105"/>
      <c r="Z107" s="10"/>
      <c r="AA107" s="105"/>
      <c r="AB107" s="10"/>
      <c r="AC107" s="107"/>
      <c r="AD107" s="29"/>
      <c r="AE107" s="106">
        <f t="shared" si="37"/>
        <v>0</v>
      </c>
      <c r="AF107" s="20">
        <f t="shared" si="21"/>
        <v>0</v>
      </c>
      <c r="AG107" s="16" t="b">
        <f t="shared" si="22"/>
        <v>0</v>
      </c>
      <c r="AH107" s="16" t="b">
        <f t="shared" si="23"/>
        <v>0</v>
      </c>
      <c r="AI107" s="16" t="b">
        <f t="shared" si="24"/>
        <v>0</v>
      </c>
      <c r="AJ107" s="41" t="b">
        <f t="shared" si="25"/>
        <v>0</v>
      </c>
      <c r="AK107" s="60" t="b">
        <f t="shared" si="26"/>
        <v>0</v>
      </c>
      <c r="AL107" s="61" t="b">
        <f t="shared" si="27"/>
        <v>0</v>
      </c>
      <c r="AM107" s="54" t="b">
        <f t="shared" si="28"/>
        <v>0</v>
      </c>
      <c r="AN107" s="55" t="b">
        <f t="shared" si="29"/>
        <v>0</v>
      </c>
      <c r="AO107" s="46" t="b">
        <f t="shared" si="30"/>
        <v>0</v>
      </c>
      <c r="AP107" s="47" t="b">
        <f t="shared" si="31"/>
        <v>0</v>
      </c>
      <c r="AQ107" s="44" t="b">
        <f t="shared" si="32"/>
        <v>0</v>
      </c>
      <c r="AR107" s="45" t="b">
        <f t="shared" si="33"/>
        <v>0</v>
      </c>
    </row>
    <row r="108" spans="1:44" s="15" customFormat="1" ht="15.75" hidden="1" x14ac:dyDescent="0.25">
      <c r="A108" s="3">
        <v>44300</v>
      </c>
      <c r="B108" s="3"/>
      <c r="C108" s="98" t="str">
        <f t="shared" si="34"/>
        <v>Wednesday</v>
      </c>
      <c r="D108" s="100" t="str">
        <f>IFERROR(INDEX(Holidays!$B$2:$B$995,MATCH(A108,Holidays!$A$2:$A$995,0)),"")</f>
        <v/>
      </c>
      <c r="E108" s="4"/>
      <c r="F108" s="4"/>
      <c r="G108" s="5"/>
      <c r="H108" s="5"/>
      <c r="I108" s="5"/>
      <c r="J108" s="5"/>
      <c r="K108" s="70"/>
      <c r="L108" s="43"/>
      <c r="M108" s="54"/>
      <c r="N108" s="55"/>
      <c r="O108" s="46"/>
      <c r="P108" s="47"/>
      <c r="Q108" s="64"/>
      <c r="R108" s="65"/>
      <c r="S108" s="42">
        <f t="shared" si="19"/>
        <v>0</v>
      </c>
      <c r="T108" s="6">
        <f t="shared" si="35"/>
        <v>0</v>
      </c>
      <c r="U108" s="39">
        <f t="shared" si="36"/>
        <v>0</v>
      </c>
      <c r="V108" s="6">
        <f t="shared" si="20"/>
        <v>0</v>
      </c>
      <c r="W108" s="105"/>
      <c r="X108" s="10"/>
      <c r="Y108" s="105"/>
      <c r="Z108" s="10"/>
      <c r="AA108" s="105"/>
      <c r="AB108" s="10"/>
      <c r="AC108" s="107"/>
      <c r="AD108" s="29"/>
      <c r="AE108" s="106">
        <f t="shared" si="37"/>
        <v>0</v>
      </c>
      <c r="AF108" s="20">
        <f t="shared" si="21"/>
        <v>0</v>
      </c>
      <c r="AG108" s="16" t="b">
        <f t="shared" si="22"/>
        <v>0</v>
      </c>
      <c r="AH108" s="16" t="b">
        <f t="shared" si="23"/>
        <v>0</v>
      </c>
      <c r="AI108" s="16" t="b">
        <f t="shared" si="24"/>
        <v>0</v>
      </c>
      <c r="AJ108" s="41" t="b">
        <f t="shared" si="25"/>
        <v>0</v>
      </c>
      <c r="AK108" s="60" t="b">
        <f t="shared" si="26"/>
        <v>0</v>
      </c>
      <c r="AL108" s="61" t="b">
        <f t="shared" si="27"/>
        <v>0</v>
      </c>
      <c r="AM108" s="54" t="b">
        <f t="shared" si="28"/>
        <v>0</v>
      </c>
      <c r="AN108" s="55" t="b">
        <f t="shared" si="29"/>
        <v>0</v>
      </c>
      <c r="AO108" s="46" t="b">
        <f t="shared" si="30"/>
        <v>0</v>
      </c>
      <c r="AP108" s="47" t="b">
        <f t="shared" si="31"/>
        <v>0</v>
      </c>
      <c r="AQ108" s="44" t="b">
        <f t="shared" si="32"/>
        <v>0</v>
      </c>
      <c r="AR108" s="45" t="b">
        <f t="shared" si="33"/>
        <v>0</v>
      </c>
    </row>
    <row r="109" spans="1:44" s="15" customFormat="1" ht="15.75" hidden="1" x14ac:dyDescent="0.25">
      <c r="A109" s="3">
        <v>44301</v>
      </c>
      <c r="B109" s="3"/>
      <c r="C109" s="98" t="str">
        <f t="shared" si="34"/>
        <v>Thursday</v>
      </c>
      <c r="D109" s="100" t="str">
        <f>IFERROR(INDEX(Holidays!$B$2:$B$995,MATCH(A109,Holidays!$A$2:$A$995,0)),"")</f>
        <v>Yom Ha'atzmaut</v>
      </c>
      <c r="E109" s="4"/>
      <c r="F109" s="4"/>
      <c r="G109" s="5"/>
      <c r="H109" s="5"/>
      <c r="I109" s="5"/>
      <c r="J109" s="5"/>
      <c r="K109" s="70"/>
      <c r="L109" s="43"/>
      <c r="M109" s="54"/>
      <c r="N109" s="55"/>
      <c r="O109" s="46"/>
      <c r="P109" s="47"/>
      <c r="Q109" s="64"/>
      <c r="R109" s="65"/>
      <c r="S109" s="42">
        <f t="shared" si="19"/>
        <v>0</v>
      </c>
      <c r="T109" s="6">
        <f t="shared" si="35"/>
        <v>0</v>
      </c>
      <c r="U109" s="39">
        <f t="shared" si="36"/>
        <v>0</v>
      </c>
      <c r="V109" s="6">
        <f t="shared" si="20"/>
        <v>0</v>
      </c>
      <c r="W109" s="105"/>
      <c r="X109" s="10"/>
      <c r="Y109" s="105"/>
      <c r="Z109" s="10"/>
      <c r="AA109" s="105"/>
      <c r="AB109" s="10"/>
      <c r="AC109" s="107"/>
      <c r="AD109" s="29"/>
      <c r="AE109" s="106">
        <f t="shared" si="37"/>
        <v>0</v>
      </c>
      <c r="AF109" s="20">
        <f t="shared" si="21"/>
        <v>0</v>
      </c>
      <c r="AG109" s="16" t="b">
        <f t="shared" si="22"/>
        <v>0</v>
      </c>
      <c r="AH109" s="16" t="b">
        <f t="shared" si="23"/>
        <v>0</v>
      </c>
      <c r="AI109" s="16" t="b">
        <f t="shared" si="24"/>
        <v>0</v>
      </c>
      <c r="AJ109" s="41" t="b">
        <f t="shared" si="25"/>
        <v>0</v>
      </c>
      <c r="AK109" s="60" t="b">
        <f t="shared" si="26"/>
        <v>0</v>
      </c>
      <c r="AL109" s="61" t="b">
        <f t="shared" si="27"/>
        <v>0</v>
      </c>
      <c r="AM109" s="54" t="b">
        <f t="shared" si="28"/>
        <v>0</v>
      </c>
      <c r="AN109" s="55" t="b">
        <f t="shared" si="29"/>
        <v>0</v>
      </c>
      <c r="AO109" s="46" t="b">
        <f t="shared" si="30"/>
        <v>0</v>
      </c>
      <c r="AP109" s="47" t="b">
        <f t="shared" si="31"/>
        <v>0</v>
      </c>
      <c r="AQ109" s="44" t="b">
        <f t="shared" si="32"/>
        <v>0</v>
      </c>
      <c r="AR109" s="45" t="b">
        <f t="shared" si="33"/>
        <v>0</v>
      </c>
    </row>
    <row r="110" spans="1:44" s="15" customFormat="1" ht="15.75" hidden="1" x14ac:dyDescent="0.25">
      <c r="A110" s="3">
        <v>44302</v>
      </c>
      <c r="B110" s="3"/>
      <c r="C110" s="98" t="str">
        <f t="shared" si="34"/>
        <v>Friday</v>
      </c>
      <c r="D110" s="100" t="str">
        <f>IFERROR(INDEX(Holidays!$B$2:$B$995,MATCH(A110,Holidays!$A$2:$A$995,0)),"")</f>
        <v>Emancipation Day</v>
      </c>
      <c r="E110" s="4"/>
      <c r="F110" s="4"/>
      <c r="G110" s="5"/>
      <c r="H110" s="5"/>
      <c r="I110" s="5"/>
      <c r="J110" s="5"/>
      <c r="K110" s="70"/>
      <c r="L110" s="43"/>
      <c r="M110" s="54"/>
      <c r="N110" s="55"/>
      <c r="O110" s="46"/>
      <c r="P110" s="47"/>
      <c r="Q110" s="64"/>
      <c r="R110" s="65"/>
      <c r="S110" s="42">
        <f t="shared" si="19"/>
        <v>0</v>
      </c>
      <c r="T110" s="6">
        <f t="shared" si="35"/>
        <v>0</v>
      </c>
      <c r="U110" s="39">
        <f t="shared" si="36"/>
        <v>0</v>
      </c>
      <c r="V110" s="6">
        <f t="shared" si="20"/>
        <v>0</v>
      </c>
      <c r="W110" s="105"/>
      <c r="X110" s="10"/>
      <c r="Y110" s="105"/>
      <c r="Z110" s="10"/>
      <c r="AA110" s="105"/>
      <c r="AB110" s="10"/>
      <c r="AC110" s="107"/>
      <c r="AD110" s="29"/>
      <c r="AE110" s="106">
        <f t="shared" si="37"/>
        <v>0</v>
      </c>
      <c r="AF110" s="20">
        <f t="shared" si="21"/>
        <v>0</v>
      </c>
      <c r="AG110" s="16" t="b">
        <f t="shared" si="22"/>
        <v>0</v>
      </c>
      <c r="AH110" s="16" t="b">
        <f t="shared" si="23"/>
        <v>0</v>
      </c>
      <c r="AI110" s="16" t="b">
        <f t="shared" si="24"/>
        <v>0</v>
      </c>
      <c r="AJ110" s="41" t="b">
        <f t="shared" si="25"/>
        <v>0</v>
      </c>
      <c r="AK110" s="60" t="b">
        <f t="shared" si="26"/>
        <v>0</v>
      </c>
      <c r="AL110" s="61" t="b">
        <f t="shared" si="27"/>
        <v>0</v>
      </c>
      <c r="AM110" s="54" t="b">
        <f t="shared" si="28"/>
        <v>0</v>
      </c>
      <c r="AN110" s="55" t="b">
        <f t="shared" si="29"/>
        <v>0</v>
      </c>
      <c r="AO110" s="46" t="b">
        <f t="shared" si="30"/>
        <v>0</v>
      </c>
      <c r="AP110" s="47" t="b">
        <f t="shared" si="31"/>
        <v>0</v>
      </c>
      <c r="AQ110" s="44" t="b">
        <f t="shared" si="32"/>
        <v>0</v>
      </c>
      <c r="AR110" s="45" t="b">
        <f t="shared" si="33"/>
        <v>0</v>
      </c>
    </row>
    <row r="111" spans="1:44" s="15" customFormat="1" ht="15.75" hidden="1" x14ac:dyDescent="0.25">
      <c r="A111" s="3">
        <v>44303</v>
      </c>
      <c r="B111" s="3"/>
      <c r="C111" s="98" t="str">
        <f t="shared" si="34"/>
        <v>Saturday</v>
      </c>
      <c r="D111" s="100" t="str">
        <f>IFERROR(INDEX(Holidays!$B$2:$B$995,MATCH(A111,Holidays!$A$2:$A$995,0)),"")</f>
        <v/>
      </c>
      <c r="E111" s="4"/>
      <c r="F111" s="4"/>
      <c r="G111" s="5"/>
      <c r="H111" s="5"/>
      <c r="I111" s="5"/>
      <c r="J111" s="5"/>
      <c r="K111" s="70"/>
      <c r="L111" s="43"/>
      <c r="M111" s="54"/>
      <c r="N111" s="55"/>
      <c r="O111" s="46"/>
      <c r="P111" s="47"/>
      <c r="Q111" s="64"/>
      <c r="R111" s="65"/>
      <c r="S111" s="42">
        <f t="shared" si="19"/>
        <v>0</v>
      </c>
      <c r="T111" s="6">
        <f t="shared" si="35"/>
        <v>0</v>
      </c>
      <c r="U111" s="39">
        <f t="shared" si="36"/>
        <v>0</v>
      </c>
      <c r="V111" s="6">
        <f t="shared" si="20"/>
        <v>0</v>
      </c>
      <c r="W111" s="105"/>
      <c r="X111" s="10"/>
      <c r="Y111" s="105"/>
      <c r="Z111" s="10"/>
      <c r="AA111" s="105"/>
      <c r="AB111" s="10"/>
      <c r="AC111" s="107"/>
      <c r="AD111" s="29"/>
      <c r="AE111" s="106">
        <f t="shared" si="37"/>
        <v>0</v>
      </c>
      <c r="AF111" s="20">
        <f t="shared" si="21"/>
        <v>0</v>
      </c>
      <c r="AG111" s="16" t="b">
        <f t="shared" si="22"/>
        <v>0</v>
      </c>
      <c r="AH111" s="16" t="b">
        <f t="shared" si="23"/>
        <v>0</v>
      </c>
      <c r="AI111" s="16" t="b">
        <f t="shared" si="24"/>
        <v>0</v>
      </c>
      <c r="AJ111" s="41" t="b">
        <f t="shared" si="25"/>
        <v>0</v>
      </c>
      <c r="AK111" s="60" t="b">
        <f t="shared" si="26"/>
        <v>0</v>
      </c>
      <c r="AL111" s="61" t="b">
        <f t="shared" si="27"/>
        <v>0</v>
      </c>
      <c r="AM111" s="54" t="b">
        <f t="shared" si="28"/>
        <v>0</v>
      </c>
      <c r="AN111" s="55" t="b">
        <f t="shared" si="29"/>
        <v>0</v>
      </c>
      <c r="AO111" s="46" t="b">
        <f t="shared" si="30"/>
        <v>0</v>
      </c>
      <c r="AP111" s="47" t="b">
        <f t="shared" si="31"/>
        <v>0</v>
      </c>
      <c r="AQ111" s="44" t="b">
        <f t="shared" si="32"/>
        <v>0</v>
      </c>
      <c r="AR111" s="45" t="b">
        <f t="shared" si="33"/>
        <v>0</v>
      </c>
    </row>
    <row r="112" spans="1:44" s="15" customFormat="1" ht="15.75" hidden="1" x14ac:dyDescent="0.25">
      <c r="A112" s="3">
        <v>44304</v>
      </c>
      <c r="B112" s="3"/>
      <c r="C112" s="98" t="str">
        <f t="shared" si="34"/>
        <v>Sunday</v>
      </c>
      <c r="D112" s="100" t="str">
        <f>IFERROR(INDEX(Holidays!$B$2:$B$995,MATCH(A112,Holidays!$A$2:$A$995,0)),"")</f>
        <v/>
      </c>
      <c r="E112" s="4"/>
      <c r="F112" s="4"/>
      <c r="G112" s="5"/>
      <c r="H112" s="5"/>
      <c r="I112" s="5"/>
      <c r="J112" s="5"/>
      <c r="K112" s="70"/>
      <c r="L112" s="43"/>
      <c r="M112" s="54"/>
      <c r="N112" s="55"/>
      <c r="O112" s="46"/>
      <c r="P112" s="47"/>
      <c r="Q112" s="64"/>
      <c r="R112" s="65"/>
      <c r="S112" s="42">
        <f t="shared" si="19"/>
        <v>0</v>
      </c>
      <c r="T112" s="6">
        <f t="shared" si="35"/>
        <v>0</v>
      </c>
      <c r="U112" s="39">
        <f t="shared" si="36"/>
        <v>0</v>
      </c>
      <c r="V112" s="6">
        <f t="shared" si="20"/>
        <v>0</v>
      </c>
      <c r="W112" s="105"/>
      <c r="X112" s="10"/>
      <c r="Y112" s="105"/>
      <c r="Z112" s="10"/>
      <c r="AA112" s="105"/>
      <c r="AB112" s="10"/>
      <c r="AC112" s="107"/>
      <c r="AD112" s="29"/>
      <c r="AE112" s="106">
        <f t="shared" si="37"/>
        <v>0</v>
      </c>
      <c r="AF112" s="20">
        <f t="shared" si="21"/>
        <v>0</v>
      </c>
      <c r="AG112" s="16" t="b">
        <f t="shared" si="22"/>
        <v>0</v>
      </c>
      <c r="AH112" s="16" t="b">
        <f t="shared" si="23"/>
        <v>0</v>
      </c>
      <c r="AI112" s="16" t="b">
        <f t="shared" si="24"/>
        <v>0</v>
      </c>
      <c r="AJ112" s="41" t="b">
        <f t="shared" si="25"/>
        <v>0</v>
      </c>
      <c r="AK112" s="60" t="b">
        <f t="shared" si="26"/>
        <v>0</v>
      </c>
      <c r="AL112" s="61" t="b">
        <f t="shared" si="27"/>
        <v>0</v>
      </c>
      <c r="AM112" s="54" t="b">
        <f t="shared" si="28"/>
        <v>0</v>
      </c>
      <c r="AN112" s="55" t="b">
        <f t="shared" si="29"/>
        <v>0</v>
      </c>
      <c r="AO112" s="46" t="b">
        <f t="shared" si="30"/>
        <v>0</v>
      </c>
      <c r="AP112" s="47" t="b">
        <f t="shared" si="31"/>
        <v>0</v>
      </c>
      <c r="AQ112" s="44" t="b">
        <f t="shared" si="32"/>
        <v>0</v>
      </c>
      <c r="AR112" s="45" t="b">
        <f t="shared" si="33"/>
        <v>0</v>
      </c>
    </row>
    <row r="113" spans="1:44" s="15" customFormat="1" ht="15.75" hidden="1" x14ac:dyDescent="0.25">
      <c r="A113" s="3">
        <v>44305</v>
      </c>
      <c r="B113" s="3"/>
      <c r="C113" s="98" t="str">
        <f t="shared" si="34"/>
        <v>Monday</v>
      </c>
      <c r="D113" s="100" t="str">
        <f>IFERROR(INDEX(Holidays!$B$2:$B$995,MATCH(A113,Holidays!$A$2:$A$995,0)),"")</f>
        <v>Patriot's Day</v>
      </c>
      <c r="E113" s="4"/>
      <c r="F113" s="4"/>
      <c r="G113" s="5"/>
      <c r="H113" s="5"/>
      <c r="I113" s="5"/>
      <c r="J113" s="5"/>
      <c r="K113" s="70"/>
      <c r="L113" s="43"/>
      <c r="M113" s="54"/>
      <c r="N113" s="55"/>
      <c r="O113" s="46"/>
      <c r="P113" s="47"/>
      <c r="Q113" s="64"/>
      <c r="R113" s="65"/>
      <c r="S113" s="42">
        <f t="shared" si="19"/>
        <v>0</v>
      </c>
      <c r="T113" s="6">
        <f t="shared" si="35"/>
        <v>0</v>
      </c>
      <c r="U113" s="39">
        <f t="shared" si="36"/>
        <v>0</v>
      </c>
      <c r="V113" s="6">
        <f t="shared" si="20"/>
        <v>0</v>
      </c>
      <c r="W113" s="105"/>
      <c r="X113" s="10"/>
      <c r="Y113" s="105"/>
      <c r="Z113" s="10"/>
      <c r="AA113" s="105"/>
      <c r="AB113" s="10"/>
      <c r="AC113" s="107"/>
      <c r="AD113" s="29"/>
      <c r="AE113" s="106">
        <f t="shared" si="37"/>
        <v>0</v>
      </c>
      <c r="AF113" s="20">
        <f t="shared" si="21"/>
        <v>0</v>
      </c>
      <c r="AG113" s="16" t="b">
        <f t="shared" si="22"/>
        <v>0</v>
      </c>
      <c r="AH113" s="16" t="b">
        <f t="shared" si="23"/>
        <v>0</v>
      </c>
      <c r="AI113" s="16" t="b">
        <f t="shared" si="24"/>
        <v>0</v>
      </c>
      <c r="AJ113" s="41" t="b">
        <f t="shared" si="25"/>
        <v>0</v>
      </c>
      <c r="AK113" s="60" t="b">
        <f t="shared" si="26"/>
        <v>0</v>
      </c>
      <c r="AL113" s="61" t="b">
        <f t="shared" si="27"/>
        <v>0</v>
      </c>
      <c r="AM113" s="54" t="b">
        <f t="shared" si="28"/>
        <v>0</v>
      </c>
      <c r="AN113" s="55" t="b">
        <f t="shared" si="29"/>
        <v>0</v>
      </c>
      <c r="AO113" s="46" t="b">
        <f t="shared" si="30"/>
        <v>0</v>
      </c>
      <c r="AP113" s="47" t="b">
        <f t="shared" si="31"/>
        <v>0</v>
      </c>
      <c r="AQ113" s="44" t="b">
        <f t="shared" si="32"/>
        <v>0</v>
      </c>
      <c r="AR113" s="45" t="b">
        <f t="shared" si="33"/>
        <v>0</v>
      </c>
    </row>
    <row r="114" spans="1:44" s="15" customFormat="1" ht="15.75" hidden="1" x14ac:dyDescent="0.25">
      <c r="A114" s="3">
        <v>44306</v>
      </c>
      <c r="B114" s="3"/>
      <c r="C114" s="98" t="str">
        <f t="shared" si="34"/>
        <v>Tuesday</v>
      </c>
      <c r="D114" s="100" t="str">
        <f>IFERROR(INDEX(Holidays!$B$2:$B$995,MATCH(A114,Holidays!$A$2:$A$995,0)),"")</f>
        <v/>
      </c>
      <c r="E114" s="4"/>
      <c r="F114" s="4"/>
      <c r="G114" s="5"/>
      <c r="H114" s="5"/>
      <c r="I114" s="5"/>
      <c r="J114" s="5"/>
      <c r="K114" s="70"/>
      <c r="L114" s="43"/>
      <c r="M114" s="54"/>
      <c r="N114" s="55"/>
      <c r="O114" s="46"/>
      <c r="P114" s="47"/>
      <c r="Q114" s="64"/>
      <c r="R114" s="65"/>
      <c r="S114" s="42">
        <f t="shared" si="19"/>
        <v>0</v>
      </c>
      <c r="T114" s="6">
        <f t="shared" si="35"/>
        <v>0</v>
      </c>
      <c r="U114" s="39">
        <f t="shared" si="36"/>
        <v>0</v>
      </c>
      <c r="V114" s="6">
        <f t="shared" si="20"/>
        <v>0</v>
      </c>
      <c r="W114" s="105"/>
      <c r="X114" s="10"/>
      <c r="Y114" s="105"/>
      <c r="Z114" s="10"/>
      <c r="AA114" s="105"/>
      <c r="AB114" s="10"/>
      <c r="AC114" s="107"/>
      <c r="AD114" s="29"/>
      <c r="AE114" s="106">
        <f t="shared" si="37"/>
        <v>0</v>
      </c>
      <c r="AF114" s="20">
        <f t="shared" si="21"/>
        <v>0</v>
      </c>
      <c r="AG114" s="16" t="b">
        <f t="shared" si="22"/>
        <v>0</v>
      </c>
      <c r="AH114" s="16" t="b">
        <f t="shared" si="23"/>
        <v>0</v>
      </c>
      <c r="AI114" s="16" t="b">
        <f t="shared" si="24"/>
        <v>0</v>
      </c>
      <c r="AJ114" s="41" t="b">
        <f t="shared" si="25"/>
        <v>0</v>
      </c>
      <c r="AK114" s="60" t="b">
        <f t="shared" si="26"/>
        <v>0</v>
      </c>
      <c r="AL114" s="61" t="b">
        <f t="shared" si="27"/>
        <v>0</v>
      </c>
      <c r="AM114" s="54" t="b">
        <f t="shared" si="28"/>
        <v>0</v>
      </c>
      <c r="AN114" s="55" t="b">
        <f t="shared" si="29"/>
        <v>0</v>
      </c>
      <c r="AO114" s="46" t="b">
        <f t="shared" si="30"/>
        <v>0</v>
      </c>
      <c r="AP114" s="47" t="b">
        <f t="shared" si="31"/>
        <v>0</v>
      </c>
      <c r="AQ114" s="44" t="b">
        <f t="shared" si="32"/>
        <v>0</v>
      </c>
      <c r="AR114" s="45" t="b">
        <f t="shared" si="33"/>
        <v>0</v>
      </c>
    </row>
    <row r="115" spans="1:44" s="15" customFormat="1" ht="15.75" hidden="1" x14ac:dyDescent="0.25">
      <c r="A115" s="3">
        <v>44307</v>
      </c>
      <c r="B115" s="3"/>
      <c r="C115" s="98" t="str">
        <f t="shared" si="34"/>
        <v>Wednesday</v>
      </c>
      <c r="D115" s="100" t="str">
        <f>IFERROR(INDEX(Holidays!$B$2:$B$995,MATCH(A115,Holidays!$A$2:$A$995,0)),"")</f>
        <v>San Jacinto Day</v>
      </c>
      <c r="E115" s="4"/>
      <c r="F115" s="4"/>
      <c r="G115" s="5"/>
      <c r="H115" s="5"/>
      <c r="I115" s="5"/>
      <c r="J115" s="5"/>
      <c r="K115" s="70"/>
      <c r="L115" s="43"/>
      <c r="M115" s="54"/>
      <c r="N115" s="55"/>
      <c r="O115" s="46"/>
      <c r="P115" s="47"/>
      <c r="Q115" s="64"/>
      <c r="R115" s="65"/>
      <c r="S115" s="42">
        <f t="shared" si="19"/>
        <v>0</v>
      </c>
      <c r="T115" s="6">
        <f t="shared" si="35"/>
        <v>0</v>
      </c>
      <c r="U115" s="39">
        <f t="shared" si="36"/>
        <v>0</v>
      </c>
      <c r="V115" s="6">
        <f t="shared" si="20"/>
        <v>0</v>
      </c>
      <c r="W115" s="105"/>
      <c r="X115" s="10"/>
      <c r="Y115" s="105"/>
      <c r="Z115" s="10"/>
      <c r="AA115" s="105"/>
      <c r="AB115" s="10"/>
      <c r="AC115" s="107"/>
      <c r="AD115" s="29"/>
      <c r="AE115" s="106">
        <f t="shared" si="37"/>
        <v>0</v>
      </c>
      <c r="AF115" s="20">
        <f t="shared" si="21"/>
        <v>0</v>
      </c>
      <c r="AG115" s="16" t="b">
        <f t="shared" si="22"/>
        <v>0</v>
      </c>
      <c r="AH115" s="16" t="b">
        <f t="shared" si="23"/>
        <v>0</v>
      </c>
      <c r="AI115" s="16" t="b">
        <f t="shared" si="24"/>
        <v>0</v>
      </c>
      <c r="AJ115" s="41" t="b">
        <f t="shared" si="25"/>
        <v>0</v>
      </c>
      <c r="AK115" s="60" t="b">
        <f t="shared" si="26"/>
        <v>0</v>
      </c>
      <c r="AL115" s="61" t="b">
        <f t="shared" si="27"/>
        <v>0</v>
      </c>
      <c r="AM115" s="54" t="b">
        <f t="shared" si="28"/>
        <v>0</v>
      </c>
      <c r="AN115" s="55" t="b">
        <f t="shared" si="29"/>
        <v>0</v>
      </c>
      <c r="AO115" s="46" t="b">
        <f t="shared" si="30"/>
        <v>0</v>
      </c>
      <c r="AP115" s="47" t="b">
        <f t="shared" si="31"/>
        <v>0</v>
      </c>
      <c r="AQ115" s="44" t="b">
        <f t="shared" si="32"/>
        <v>0</v>
      </c>
      <c r="AR115" s="45" t="b">
        <f t="shared" si="33"/>
        <v>0</v>
      </c>
    </row>
    <row r="116" spans="1:44" s="15" customFormat="1" ht="15.75" hidden="1" x14ac:dyDescent="0.25">
      <c r="A116" s="3">
        <v>44308</v>
      </c>
      <c r="B116" s="3"/>
      <c r="C116" s="98" t="str">
        <f t="shared" si="34"/>
        <v>Thursday</v>
      </c>
      <c r="D116" s="100" t="str">
        <f>IFERROR(INDEX(Holidays!$B$2:$B$995,MATCH(A116,Holidays!$A$2:$A$995,0)),"")</f>
        <v>Oklahoma Day</v>
      </c>
      <c r="E116" s="4"/>
      <c r="F116" s="4"/>
      <c r="G116" s="5"/>
      <c r="H116" s="5"/>
      <c r="I116" s="5"/>
      <c r="J116" s="5"/>
      <c r="K116" s="70"/>
      <c r="L116" s="43"/>
      <c r="M116" s="54"/>
      <c r="N116" s="55"/>
      <c r="O116" s="46"/>
      <c r="P116" s="47"/>
      <c r="Q116" s="64"/>
      <c r="R116" s="65"/>
      <c r="S116" s="42">
        <f t="shared" si="19"/>
        <v>0</v>
      </c>
      <c r="T116" s="6">
        <f t="shared" si="35"/>
        <v>0</v>
      </c>
      <c r="U116" s="39">
        <f t="shared" si="36"/>
        <v>0</v>
      </c>
      <c r="V116" s="6">
        <f t="shared" si="20"/>
        <v>0</v>
      </c>
      <c r="W116" s="105"/>
      <c r="X116" s="10"/>
      <c r="Y116" s="105"/>
      <c r="Z116" s="10"/>
      <c r="AA116" s="105"/>
      <c r="AB116" s="10"/>
      <c r="AC116" s="107"/>
      <c r="AD116" s="29"/>
      <c r="AE116" s="106">
        <f t="shared" si="37"/>
        <v>0</v>
      </c>
      <c r="AF116" s="20">
        <f t="shared" si="21"/>
        <v>0</v>
      </c>
      <c r="AG116" s="16" t="b">
        <f t="shared" si="22"/>
        <v>0</v>
      </c>
      <c r="AH116" s="16" t="b">
        <f t="shared" si="23"/>
        <v>0</v>
      </c>
      <c r="AI116" s="16" t="b">
        <f t="shared" si="24"/>
        <v>0</v>
      </c>
      <c r="AJ116" s="41" t="b">
        <f t="shared" si="25"/>
        <v>0</v>
      </c>
      <c r="AK116" s="60" t="b">
        <f t="shared" si="26"/>
        <v>0</v>
      </c>
      <c r="AL116" s="61" t="b">
        <f t="shared" si="27"/>
        <v>0</v>
      </c>
      <c r="AM116" s="54" t="b">
        <f t="shared" si="28"/>
        <v>0</v>
      </c>
      <c r="AN116" s="55" t="b">
        <f t="shared" si="29"/>
        <v>0</v>
      </c>
      <c r="AO116" s="46" t="b">
        <f t="shared" si="30"/>
        <v>0</v>
      </c>
      <c r="AP116" s="47" t="b">
        <f t="shared" si="31"/>
        <v>0</v>
      </c>
      <c r="AQ116" s="44" t="b">
        <f t="shared" si="32"/>
        <v>0</v>
      </c>
      <c r="AR116" s="45" t="b">
        <f t="shared" si="33"/>
        <v>0</v>
      </c>
    </row>
    <row r="117" spans="1:44" s="15" customFormat="1" ht="15.75" hidden="1" x14ac:dyDescent="0.25">
      <c r="A117" s="3">
        <v>44309</v>
      </c>
      <c r="B117" s="3"/>
      <c r="C117" s="98" t="str">
        <f t="shared" si="34"/>
        <v>Friday</v>
      </c>
      <c r="D117" s="100" t="str">
        <f>IFERROR(INDEX(Holidays!$B$2:$B$995,MATCH(A117,Holidays!$A$2:$A$995,0)),"")</f>
        <v/>
      </c>
      <c r="E117" s="4"/>
      <c r="F117" s="4"/>
      <c r="G117" s="5"/>
      <c r="H117" s="5"/>
      <c r="I117" s="5"/>
      <c r="J117" s="5"/>
      <c r="K117" s="70"/>
      <c r="L117" s="43"/>
      <c r="M117" s="54"/>
      <c r="N117" s="55"/>
      <c r="O117" s="46"/>
      <c r="P117" s="47"/>
      <c r="Q117" s="64"/>
      <c r="R117" s="65"/>
      <c r="S117" s="42">
        <f t="shared" si="19"/>
        <v>0</v>
      </c>
      <c r="T117" s="6">
        <f t="shared" si="35"/>
        <v>0</v>
      </c>
      <c r="U117" s="39">
        <f t="shared" si="36"/>
        <v>0</v>
      </c>
      <c r="V117" s="6">
        <f t="shared" si="20"/>
        <v>0</v>
      </c>
      <c r="W117" s="105"/>
      <c r="X117" s="10"/>
      <c r="Y117" s="105"/>
      <c r="Z117" s="10"/>
      <c r="AA117" s="105"/>
      <c r="AB117" s="10"/>
      <c r="AC117" s="107"/>
      <c r="AD117" s="29"/>
      <c r="AE117" s="106">
        <f t="shared" si="37"/>
        <v>0</v>
      </c>
      <c r="AF117" s="20">
        <f t="shared" si="21"/>
        <v>0</v>
      </c>
      <c r="AG117" s="16" t="b">
        <f t="shared" si="22"/>
        <v>0</v>
      </c>
      <c r="AH117" s="16" t="b">
        <f t="shared" si="23"/>
        <v>0</v>
      </c>
      <c r="AI117" s="16" t="b">
        <f t="shared" si="24"/>
        <v>0</v>
      </c>
      <c r="AJ117" s="41" t="b">
        <f t="shared" si="25"/>
        <v>0</v>
      </c>
      <c r="AK117" s="60" t="b">
        <f t="shared" si="26"/>
        <v>0</v>
      </c>
      <c r="AL117" s="61" t="b">
        <f t="shared" si="27"/>
        <v>0</v>
      </c>
      <c r="AM117" s="54" t="b">
        <f t="shared" si="28"/>
        <v>0</v>
      </c>
      <c r="AN117" s="55" t="b">
        <f t="shared" si="29"/>
        <v>0</v>
      </c>
      <c r="AO117" s="46" t="b">
        <f t="shared" si="30"/>
        <v>0</v>
      </c>
      <c r="AP117" s="47" t="b">
        <f t="shared" si="31"/>
        <v>0</v>
      </c>
      <c r="AQ117" s="44" t="b">
        <f t="shared" si="32"/>
        <v>0</v>
      </c>
      <c r="AR117" s="45" t="b">
        <f t="shared" si="33"/>
        <v>0</v>
      </c>
    </row>
    <row r="118" spans="1:44" s="15" customFormat="1" ht="15.75" hidden="1" x14ac:dyDescent="0.25">
      <c r="A118" s="3">
        <v>44310</v>
      </c>
      <c r="B118" s="3"/>
      <c r="C118" s="98" t="str">
        <f t="shared" si="34"/>
        <v>Saturday</v>
      </c>
      <c r="D118" s="100" t="str">
        <f>IFERROR(INDEX(Holidays!$B$2:$B$995,MATCH(A118,Holidays!$A$2:$A$995,0)),"")</f>
        <v/>
      </c>
      <c r="E118" s="4"/>
      <c r="F118" s="4"/>
      <c r="G118" s="5"/>
      <c r="H118" s="5"/>
      <c r="I118" s="5"/>
      <c r="J118" s="5"/>
      <c r="K118" s="70"/>
      <c r="L118" s="43"/>
      <c r="M118" s="54"/>
      <c r="N118" s="55"/>
      <c r="O118" s="46"/>
      <c r="P118" s="47"/>
      <c r="Q118" s="64"/>
      <c r="R118" s="65"/>
      <c r="S118" s="42">
        <f t="shared" si="19"/>
        <v>0</v>
      </c>
      <c r="T118" s="6">
        <f t="shared" si="35"/>
        <v>0</v>
      </c>
      <c r="U118" s="39">
        <f t="shared" si="36"/>
        <v>0</v>
      </c>
      <c r="V118" s="6">
        <f t="shared" si="20"/>
        <v>0</v>
      </c>
      <c r="W118" s="105"/>
      <c r="X118" s="10"/>
      <c r="Y118" s="105"/>
      <c r="Z118" s="10"/>
      <c r="AA118" s="105"/>
      <c r="AB118" s="10"/>
      <c r="AC118" s="107"/>
      <c r="AD118" s="29"/>
      <c r="AE118" s="106">
        <f t="shared" si="37"/>
        <v>0</v>
      </c>
      <c r="AF118" s="20">
        <f t="shared" si="21"/>
        <v>0</v>
      </c>
      <c r="AG118" s="16" t="b">
        <f t="shared" si="22"/>
        <v>0</v>
      </c>
      <c r="AH118" s="16" t="b">
        <f t="shared" si="23"/>
        <v>0</v>
      </c>
      <c r="AI118" s="16" t="b">
        <f t="shared" si="24"/>
        <v>0</v>
      </c>
      <c r="AJ118" s="41" t="b">
        <f t="shared" si="25"/>
        <v>0</v>
      </c>
      <c r="AK118" s="60" t="b">
        <f t="shared" si="26"/>
        <v>0</v>
      </c>
      <c r="AL118" s="61" t="b">
        <f t="shared" si="27"/>
        <v>0</v>
      </c>
      <c r="AM118" s="54" t="b">
        <f t="shared" si="28"/>
        <v>0</v>
      </c>
      <c r="AN118" s="55" t="b">
        <f t="shared" si="29"/>
        <v>0</v>
      </c>
      <c r="AO118" s="46" t="b">
        <f t="shared" si="30"/>
        <v>0</v>
      </c>
      <c r="AP118" s="47" t="b">
        <f t="shared" si="31"/>
        <v>0</v>
      </c>
      <c r="AQ118" s="44" t="b">
        <f t="shared" si="32"/>
        <v>0</v>
      </c>
      <c r="AR118" s="45" t="b">
        <f t="shared" si="33"/>
        <v>0</v>
      </c>
    </row>
    <row r="119" spans="1:44" s="15" customFormat="1" ht="15.75" hidden="1" x14ac:dyDescent="0.25">
      <c r="A119" s="3">
        <v>44311</v>
      </c>
      <c r="B119" s="3"/>
      <c r="C119" s="98" t="str">
        <f t="shared" si="34"/>
        <v>Sunday</v>
      </c>
      <c r="D119" s="100" t="str">
        <f>IFERROR(INDEX(Holidays!$B$2:$B$995,MATCH(A119,Holidays!$A$2:$A$995,0)),"")</f>
        <v/>
      </c>
      <c r="E119" s="4"/>
      <c r="F119" s="4"/>
      <c r="G119" s="5"/>
      <c r="H119" s="5"/>
      <c r="I119" s="5"/>
      <c r="J119" s="5"/>
      <c r="K119" s="70"/>
      <c r="L119" s="43"/>
      <c r="M119" s="54"/>
      <c r="N119" s="55"/>
      <c r="O119" s="46"/>
      <c r="P119" s="47"/>
      <c r="Q119" s="64"/>
      <c r="R119" s="65"/>
      <c r="S119" s="42">
        <f t="shared" si="19"/>
        <v>0</v>
      </c>
      <c r="T119" s="6">
        <f t="shared" si="35"/>
        <v>0</v>
      </c>
      <c r="U119" s="39">
        <f t="shared" si="36"/>
        <v>0</v>
      </c>
      <c r="V119" s="6">
        <f t="shared" si="20"/>
        <v>0</v>
      </c>
      <c r="W119" s="105"/>
      <c r="X119" s="10"/>
      <c r="Y119" s="105"/>
      <c r="Z119" s="10"/>
      <c r="AA119" s="105"/>
      <c r="AB119" s="10"/>
      <c r="AC119" s="107"/>
      <c r="AD119" s="29"/>
      <c r="AE119" s="106">
        <f t="shared" si="37"/>
        <v>0</v>
      </c>
      <c r="AF119" s="20">
        <f t="shared" si="21"/>
        <v>0</v>
      </c>
      <c r="AG119" s="16" t="b">
        <f t="shared" si="22"/>
        <v>0</v>
      </c>
      <c r="AH119" s="16" t="b">
        <f t="shared" si="23"/>
        <v>0</v>
      </c>
      <c r="AI119" s="16" t="b">
        <f t="shared" si="24"/>
        <v>0</v>
      </c>
      <c r="AJ119" s="41" t="b">
        <f t="shared" si="25"/>
        <v>0</v>
      </c>
      <c r="AK119" s="60" t="b">
        <f t="shared" si="26"/>
        <v>0</v>
      </c>
      <c r="AL119" s="61" t="b">
        <f t="shared" si="27"/>
        <v>0</v>
      </c>
      <c r="AM119" s="54" t="b">
        <f t="shared" si="28"/>
        <v>0</v>
      </c>
      <c r="AN119" s="55" t="b">
        <f t="shared" si="29"/>
        <v>0</v>
      </c>
      <c r="AO119" s="46" t="b">
        <f t="shared" si="30"/>
        <v>0</v>
      </c>
      <c r="AP119" s="47" t="b">
        <f t="shared" si="31"/>
        <v>0</v>
      </c>
      <c r="AQ119" s="44" t="b">
        <f t="shared" si="32"/>
        <v>0</v>
      </c>
      <c r="AR119" s="45" t="b">
        <f t="shared" si="33"/>
        <v>0</v>
      </c>
    </row>
    <row r="120" spans="1:44" s="15" customFormat="1" ht="15.75" hidden="1" x14ac:dyDescent="0.25">
      <c r="A120" s="3">
        <v>44312</v>
      </c>
      <c r="B120" s="3"/>
      <c r="C120" s="98" t="str">
        <f t="shared" si="34"/>
        <v>Monday</v>
      </c>
      <c r="D120" s="100" t="str">
        <f>IFERROR(INDEX(Holidays!$B$2:$B$995,MATCH(A120,Holidays!$A$2:$A$995,0)),"")</f>
        <v>Confederate Memorial Day</v>
      </c>
      <c r="E120" s="4"/>
      <c r="F120" s="4"/>
      <c r="G120" s="5"/>
      <c r="H120" s="5"/>
      <c r="I120" s="5"/>
      <c r="J120" s="5"/>
      <c r="K120" s="70"/>
      <c r="L120" s="43"/>
      <c r="M120" s="54"/>
      <c r="N120" s="55"/>
      <c r="O120" s="46"/>
      <c r="P120" s="47"/>
      <c r="Q120" s="64"/>
      <c r="R120" s="65"/>
      <c r="S120" s="42">
        <f t="shared" si="19"/>
        <v>0</v>
      </c>
      <c r="T120" s="6">
        <f t="shared" si="35"/>
        <v>0</v>
      </c>
      <c r="U120" s="39">
        <f t="shared" si="36"/>
        <v>0</v>
      </c>
      <c r="V120" s="6">
        <f t="shared" si="20"/>
        <v>0</v>
      </c>
      <c r="W120" s="105"/>
      <c r="X120" s="10"/>
      <c r="Y120" s="105"/>
      <c r="Z120" s="10"/>
      <c r="AA120" s="105"/>
      <c r="AB120" s="10"/>
      <c r="AC120" s="107"/>
      <c r="AD120" s="29"/>
      <c r="AE120" s="106">
        <f t="shared" si="37"/>
        <v>0</v>
      </c>
      <c r="AF120" s="20">
        <f t="shared" si="21"/>
        <v>0</v>
      </c>
      <c r="AG120" s="16" t="b">
        <f t="shared" si="22"/>
        <v>0</v>
      </c>
      <c r="AH120" s="16" t="b">
        <f t="shared" si="23"/>
        <v>0</v>
      </c>
      <c r="AI120" s="16" t="b">
        <f t="shared" si="24"/>
        <v>0</v>
      </c>
      <c r="AJ120" s="41" t="b">
        <f t="shared" si="25"/>
        <v>0</v>
      </c>
      <c r="AK120" s="60" t="b">
        <f t="shared" si="26"/>
        <v>0</v>
      </c>
      <c r="AL120" s="61" t="b">
        <f t="shared" si="27"/>
        <v>0</v>
      </c>
      <c r="AM120" s="54" t="b">
        <f t="shared" si="28"/>
        <v>0</v>
      </c>
      <c r="AN120" s="55" t="b">
        <f t="shared" si="29"/>
        <v>0</v>
      </c>
      <c r="AO120" s="46" t="b">
        <f t="shared" si="30"/>
        <v>0</v>
      </c>
      <c r="AP120" s="47" t="b">
        <f t="shared" si="31"/>
        <v>0</v>
      </c>
      <c r="AQ120" s="44" t="b">
        <f t="shared" si="32"/>
        <v>0</v>
      </c>
      <c r="AR120" s="45" t="b">
        <f t="shared" si="33"/>
        <v>0</v>
      </c>
    </row>
    <row r="121" spans="1:44" s="15" customFormat="1" ht="15.75" hidden="1" x14ac:dyDescent="0.25">
      <c r="A121" s="3">
        <v>44313</v>
      </c>
      <c r="B121" s="3"/>
      <c r="C121" s="98" t="str">
        <f t="shared" si="34"/>
        <v>Tuesday</v>
      </c>
      <c r="D121" s="100" t="str">
        <f>IFERROR(INDEX(Holidays!$B$2:$B$995,MATCH(A121,Holidays!$A$2:$A$995,0)),"")</f>
        <v/>
      </c>
      <c r="E121" s="4"/>
      <c r="F121" s="4"/>
      <c r="G121" s="5"/>
      <c r="H121" s="5"/>
      <c r="I121" s="5"/>
      <c r="J121" s="5"/>
      <c r="K121" s="70"/>
      <c r="L121" s="43"/>
      <c r="M121" s="54"/>
      <c r="N121" s="55"/>
      <c r="O121" s="46"/>
      <c r="P121" s="47"/>
      <c r="Q121" s="64"/>
      <c r="R121" s="65"/>
      <c r="S121" s="42">
        <f t="shared" si="19"/>
        <v>0</v>
      </c>
      <c r="T121" s="6">
        <f t="shared" si="35"/>
        <v>0</v>
      </c>
      <c r="U121" s="39">
        <f t="shared" si="36"/>
        <v>0</v>
      </c>
      <c r="V121" s="6">
        <f t="shared" si="20"/>
        <v>0</v>
      </c>
      <c r="W121" s="105"/>
      <c r="X121" s="10"/>
      <c r="Y121" s="105"/>
      <c r="Z121" s="10"/>
      <c r="AA121" s="105"/>
      <c r="AB121" s="10"/>
      <c r="AC121" s="107"/>
      <c r="AD121" s="29"/>
      <c r="AE121" s="106">
        <f t="shared" si="37"/>
        <v>0</v>
      </c>
      <c r="AF121" s="20">
        <f t="shared" si="21"/>
        <v>0</v>
      </c>
      <c r="AG121" s="16" t="b">
        <f t="shared" si="22"/>
        <v>0</v>
      </c>
      <c r="AH121" s="16" t="b">
        <f t="shared" si="23"/>
        <v>0</v>
      </c>
      <c r="AI121" s="16" t="b">
        <f t="shared" si="24"/>
        <v>0</v>
      </c>
      <c r="AJ121" s="41" t="b">
        <f t="shared" si="25"/>
        <v>0</v>
      </c>
      <c r="AK121" s="60" t="b">
        <f t="shared" si="26"/>
        <v>0</v>
      </c>
      <c r="AL121" s="61" t="b">
        <f t="shared" si="27"/>
        <v>0</v>
      </c>
      <c r="AM121" s="54" t="b">
        <f t="shared" si="28"/>
        <v>0</v>
      </c>
      <c r="AN121" s="55" t="b">
        <f t="shared" si="29"/>
        <v>0</v>
      </c>
      <c r="AO121" s="46" t="b">
        <f t="shared" si="30"/>
        <v>0</v>
      </c>
      <c r="AP121" s="47" t="b">
        <f t="shared" si="31"/>
        <v>0</v>
      </c>
      <c r="AQ121" s="44" t="b">
        <f t="shared" si="32"/>
        <v>0</v>
      </c>
      <c r="AR121" s="45" t="b">
        <f t="shared" si="33"/>
        <v>0</v>
      </c>
    </row>
    <row r="122" spans="1:44" s="15" customFormat="1" ht="15.75" hidden="1" x14ac:dyDescent="0.25">
      <c r="A122" s="3">
        <v>44314</v>
      </c>
      <c r="B122" s="3"/>
      <c r="C122" s="98" t="str">
        <f t="shared" si="34"/>
        <v>Wednesday</v>
      </c>
      <c r="D122" s="100" t="str">
        <f>IFERROR(INDEX(Holidays!$B$2:$B$995,MATCH(A122,Holidays!$A$2:$A$995,0)),"")</f>
        <v/>
      </c>
      <c r="E122" s="4"/>
      <c r="F122" s="4"/>
      <c r="G122" s="5"/>
      <c r="H122" s="5"/>
      <c r="I122" s="5"/>
      <c r="J122" s="5"/>
      <c r="K122" s="70"/>
      <c r="L122" s="43"/>
      <c r="M122" s="54"/>
      <c r="N122" s="55"/>
      <c r="O122" s="46"/>
      <c r="P122" s="47"/>
      <c r="Q122" s="64"/>
      <c r="R122" s="65"/>
      <c r="S122" s="42">
        <f t="shared" si="19"/>
        <v>0</v>
      </c>
      <c r="T122" s="6">
        <f t="shared" si="35"/>
        <v>0</v>
      </c>
      <c r="U122" s="39">
        <f t="shared" si="36"/>
        <v>0</v>
      </c>
      <c r="V122" s="6">
        <f t="shared" si="20"/>
        <v>0</v>
      </c>
      <c r="W122" s="105"/>
      <c r="X122" s="10"/>
      <c r="Y122" s="105"/>
      <c r="Z122" s="10"/>
      <c r="AA122" s="105"/>
      <c r="AB122" s="10"/>
      <c r="AC122" s="107"/>
      <c r="AD122" s="29"/>
      <c r="AE122" s="106">
        <f t="shared" si="37"/>
        <v>0</v>
      </c>
      <c r="AF122" s="20">
        <f t="shared" si="21"/>
        <v>0</v>
      </c>
      <c r="AG122" s="16" t="b">
        <f t="shared" si="22"/>
        <v>0</v>
      </c>
      <c r="AH122" s="16" t="b">
        <f t="shared" si="23"/>
        <v>0</v>
      </c>
      <c r="AI122" s="16" t="b">
        <f t="shared" si="24"/>
        <v>0</v>
      </c>
      <c r="AJ122" s="41" t="b">
        <f t="shared" si="25"/>
        <v>0</v>
      </c>
      <c r="AK122" s="60" t="b">
        <f t="shared" si="26"/>
        <v>0</v>
      </c>
      <c r="AL122" s="61" t="b">
        <f t="shared" si="27"/>
        <v>0</v>
      </c>
      <c r="AM122" s="54" t="b">
        <f t="shared" si="28"/>
        <v>0</v>
      </c>
      <c r="AN122" s="55" t="b">
        <f t="shared" si="29"/>
        <v>0</v>
      </c>
      <c r="AO122" s="46" t="b">
        <f t="shared" si="30"/>
        <v>0</v>
      </c>
      <c r="AP122" s="47" t="b">
        <f t="shared" si="31"/>
        <v>0</v>
      </c>
      <c r="AQ122" s="44" t="b">
        <f t="shared" si="32"/>
        <v>0</v>
      </c>
      <c r="AR122" s="45" t="b">
        <f t="shared" si="33"/>
        <v>0</v>
      </c>
    </row>
    <row r="123" spans="1:44" s="15" customFormat="1" ht="15.75" hidden="1" x14ac:dyDescent="0.25">
      <c r="A123" s="3">
        <v>44315</v>
      </c>
      <c r="B123" s="3"/>
      <c r="C123" s="98" t="str">
        <f t="shared" si="34"/>
        <v>Thursday</v>
      </c>
      <c r="D123" s="100" t="str">
        <f>IFERROR(INDEX(Holidays!$B$2:$B$995,MATCH(A123,Holidays!$A$2:$A$995,0)),"")</f>
        <v/>
      </c>
      <c r="E123" s="4"/>
      <c r="F123" s="4"/>
      <c r="G123" s="5"/>
      <c r="H123" s="5"/>
      <c r="I123" s="5"/>
      <c r="J123" s="5"/>
      <c r="K123" s="70"/>
      <c r="L123" s="43"/>
      <c r="M123" s="54"/>
      <c r="N123" s="55"/>
      <c r="O123" s="46"/>
      <c r="P123" s="47"/>
      <c r="Q123" s="64"/>
      <c r="R123" s="65"/>
      <c r="S123" s="42">
        <f t="shared" si="19"/>
        <v>0</v>
      </c>
      <c r="T123" s="6">
        <f t="shared" si="35"/>
        <v>0</v>
      </c>
      <c r="U123" s="39">
        <f t="shared" si="36"/>
        <v>0</v>
      </c>
      <c r="V123" s="6">
        <f t="shared" si="20"/>
        <v>0</v>
      </c>
      <c r="W123" s="105"/>
      <c r="X123" s="10"/>
      <c r="Y123" s="105"/>
      <c r="Z123" s="10"/>
      <c r="AA123" s="105"/>
      <c r="AB123" s="10"/>
      <c r="AC123" s="107"/>
      <c r="AD123" s="29"/>
      <c r="AE123" s="106">
        <f t="shared" si="37"/>
        <v>0</v>
      </c>
      <c r="AF123" s="20">
        <f t="shared" si="21"/>
        <v>0</v>
      </c>
      <c r="AG123" s="16" t="b">
        <f t="shared" si="22"/>
        <v>0</v>
      </c>
      <c r="AH123" s="16" t="b">
        <f t="shared" si="23"/>
        <v>0</v>
      </c>
      <c r="AI123" s="16" t="b">
        <f t="shared" si="24"/>
        <v>0</v>
      </c>
      <c r="AJ123" s="41" t="b">
        <f t="shared" si="25"/>
        <v>0</v>
      </c>
      <c r="AK123" s="60" t="b">
        <f t="shared" si="26"/>
        <v>0</v>
      </c>
      <c r="AL123" s="61" t="b">
        <f t="shared" si="27"/>
        <v>0</v>
      </c>
      <c r="AM123" s="54" t="b">
        <f t="shared" si="28"/>
        <v>0</v>
      </c>
      <c r="AN123" s="55" t="b">
        <f t="shared" si="29"/>
        <v>0</v>
      </c>
      <c r="AO123" s="46" t="b">
        <f t="shared" si="30"/>
        <v>0</v>
      </c>
      <c r="AP123" s="47" t="b">
        <f t="shared" si="31"/>
        <v>0</v>
      </c>
      <c r="AQ123" s="44" t="b">
        <f t="shared" si="32"/>
        <v>0</v>
      </c>
      <c r="AR123" s="45" t="b">
        <f t="shared" si="33"/>
        <v>0</v>
      </c>
    </row>
    <row r="124" spans="1:44" s="15" customFormat="1" ht="15.75" hidden="1" x14ac:dyDescent="0.25">
      <c r="A124" s="3">
        <v>44316</v>
      </c>
      <c r="B124" s="3"/>
      <c r="C124" s="98" t="str">
        <f t="shared" si="34"/>
        <v>Friday</v>
      </c>
      <c r="D124" s="100" t="str">
        <f>IFERROR(INDEX(Holidays!$B$2:$B$995,MATCH(A124,Holidays!$A$2:$A$995,0)),"")</f>
        <v>Lag BaOmer</v>
      </c>
      <c r="E124" s="4"/>
      <c r="F124" s="4"/>
      <c r="G124" s="5"/>
      <c r="H124" s="5"/>
      <c r="I124" s="5"/>
      <c r="J124" s="5"/>
      <c r="K124" s="70"/>
      <c r="L124" s="43"/>
      <c r="M124" s="54"/>
      <c r="N124" s="55"/>
      <c r="O124" s="46"/>
      <c r="P124" s="47"/>
      <c r="Q124" s="64"/>
      <c r="R124" s="65"/>
      <c r="S124" s="42">
        <f t="shared" si="19"/>
        <v>0</v>
      </c>
      <c r="T124" s="6">
        <f t="shared" si="35"/>
        <v>0</v>
      </c>
      <c r="U124" s="39">
        <f t="shared" si="36"/>
        <v>0</v>
      </c>
      <c r="V124" s="6">
        <f t="shared" si="20"/>
        <v>0</v>
      </c>
      <c r="W124" s="105"/>
      <c r="X124" s="10"/>
      <c r="Y124" s="105"/>
      <c r="Z124" s="10"/>
      <c r="AA124" s="105"/>
      <c r="AB124" s="10"/>
      <c r="AC124" s="107"/>
      <c r="AD124" s="29"/>
      <c r="AE124" s="106">
        <f t="shared" si="37"/>
        <v>0</v>
      </c>
      <c r="AF124" s="20">
        <f t="shared" si="21"/>
        <v>0</v>
      </c>
      <c r="AG124" s="16" t="b">
        <f t="shared" si="22"/>
        <v>0</v>
      </c>
      <c r="AH124" s="16" t="b">
        <f t="shared" si="23"/>
        <v>0</v>
      </c>
      <c r="AI124" s="16" t="b">
        <f t="shared" si="24"/>
        <v>0</v>
      </c>
      <c r="AJ124" s="41" t="b">
        <f t="shared" si="25"/>
        <v>0</v>
      </c>
      <c r="AK124" s="60" t="b">
        <f t="shared" si="26"/>
        <v>0</v>
      </c>
      <c r="AL124" s="61" t="b">
        <f t="shared" si="27"/>
        <v>0</v>
      </c>
      <c r="AM124" s="54" t="b">
        <f t="shared" si="28"/>
        <v>0</v>
      </c>
      <c r="AN124" s="55" t="b">
        <f t="shared" si="29"/>
        <v>0</v>
      </c>
      <c r="AO124" s="46" t="b">
        <f t="shared" si="30"/>
        <v>0</v>
      </c>
      <c r="AP124" s="47" t="b">
        <f t="shared" si="31"/>
        <v>0</v>
      </c>
      <c r="AQ124" s="44" t="b">
        <f t="shared" si="32"/>
        <v>0</v>
      </c>
      <c r="AR124" s="45" t="b">
        <f t="shared" si="33"/>
        <v>0</v>
      </c>
    </row>
    <row r="125" spans="1:44" s="15" customFormat="1" ht="15.75" hidden="1" x14ac:dyDescent="0.25">
      <c r="A125" s="3">
        <v>44317</v>
      </c>
      <c r="B125" s="3"/>
      <c r="C125" s="98" t="str">
        <f t="shared" si="34"/>
        <v>Saturday</v>
      </c>
      <c r="D125" s="100" t="str">
        <f>IFERROR(INDEX(Holidays!$B$2:$B$995,MATCH(A125,Holidays!$A$2:$A$995,0)),"")</f>
        <v>Orthodox Holy Saturday</v>
      </c>
      <c r="E125" s="4"/>
      <c r="F125" s="4"/>
      <c r="G125" s="5"/>
      <c r="H125" s="5"/>
      <c r="I125" s="5"/>
      <c r="J125" s="5"/>
      <c r="K125" s="70"/>
      <c r="L125" s="43"/>
      <c r="M125" s="54"/>
      <c r="N125" s="55"/>
      <c r="O125" s="46"/>
      <c r="P125" s="47"/>
      <c r="Q125" s="64"/>
      <c r="R125" s="65"/>
      <c r="S125" s="42">
        <f t="shared" si="19"/>
        <v>0</v>
      </c>
      <c r="T125" s="6">
        <f t="shared" si="35"/>
        <v>0</v>
      </c>
      <c r="U125" s="39">
        <f t="shared" si="36"/>
        <v>0</v>
      </c>
      <c r="V125" s="6">
        <f t="shared" si="20"/>
        <v>0</v>
      </c>
      <c r="W125" s="105"/>
      <c r="X125" s="10"/>
      <c r="Y125" s="105"/>
      <c r="Z125" s="10"/>
      <c r="AA125" s="105"/>
      <c r="AB125" s="10"/>
      <c r="AC125" s="107"/>
      <c r="AD125" s="29"/>
      <c r="AE125" s="106">
        <f t="shared" si="37"/>
        <v>0</v>
      </c>
      <c r="AF125" s="20">
        <f t="shared" si="21"/>
        <v>0</v>
      </c>
      <c r="AG125" s="16" t="b">
        <f t="shared" si="22"/>
        <v>0</v>
      </c>
      <c r="AH125" s="16" t="b">
        <f t="shared" si="23"/>
        <v>0</v>
      </c>
      <c r="AI125" s="16" t="b">
        <f t="shared" si="24"/>
        <v>0</v>
      </c>
      <c r="AJ125" s="41" t="b">
        <f t="shared" si="25"/>
        <v>0</v>
      </c>
      <c r="AK125" s="60" t="b">
        <f t="shared" si="26"/>
        <v>0</v>
      </c>
      <c r="AL125" s="61" t="b">
        <f t="shared" si="27"/>
        <v>0</v>
      </c>
      <c r="AM125" s="54" t="b">
        <f t="shared" si="28"/>
        <v>0</v>
      </c>
      <c r="AN125" s="55" t="b">
        <f t="shared" si="29"/>
        <v>0</v>
      </c>
      <c r="AO125" s="46" t="b">
        <f t="shared" si="30"/>
        <v>0</v>
      </c>
      <c r="AP125" s="47" t="b">
        <f t="shared" si="31"/>
        <v>0</v>
      </c>
      <c r="AQ125" s="44" t="b">
        <f t="shared" si="32"/>
        <v>0</v>
      </c>
      <c r="AR125" s="45" t="b">
        <f t="shared" si="33"/>
        <v>0</v>
      </c>
    </row>
    <row r="126" spans="1:44" s="15" customFormat="1" ht="15.75" hidden="1" x14ac:dyDescent="0.25">
      <c r="A126" s="3">
        <v>44318</v>
      </c>
      <c r="B126" s="3"/>
      <c r="C126" s="98" t="str">
        <f t="shared" si="34"/>
        <v>Sunday</v>
      </c>
      <c r="D126" s="100" t="str">
        <f>IFERROR(INDEX(Holidays!$B$2:$B$995,MATCH(A126,Holidays!$A$2:$A$995,0)),"")</f>
        <v>Orthodox Easter</v>
      </c>
      <c r="E126" s="4"/>
      <c r="F126" s="4"/>
      <c r="G126" s="5"/>
      <c r="H126" s="5"/>
      <c r="I126" s="5"/>
      <c r="J126" s="5"/>
      <c r="K126" s="70"/>
      <c r="L126" s="43"/>
      <c r="M126" s="54"/>
      <c r="N126" s="55"/>
      <c r="O126" s="46"/>
      <c r="P126" s="47"/>
      <c r="Q126" s="64"/>
      <c r="R126" s="65"/>
      <c r="S126" s="42">
        <f>SUM(F126-E126)-G126-H126-I126+J126</f>
        <v>0</v>
      </c>
      <c r="T126" s="6">
        <f t="shared" si="35"/>
        <v>0</v>
      </c>
      <c r="U126" s="39">
        <f t="shared" si="36"/>
        <v>0</v>
      </c>
      <c r="V126" s="6">
        <f t="shared" si="20"/>
        <v>0</v>
      </c>
      <c r="W126" s="105"/>
      <c r="X126" s="10"/>
      <c r="Y126" s="105"/>
      <c r="Z126" s="10"/>
      <c r="AA126" s="105"/>
      <c r="AB126" s="10"/>
      <c r="AC126" s="107"/>
      <c r="AD126" s="29"/>
      <c r="AE126" s="106">
        <f t="shared" si="37"/>
        <v>0</v>
      </c>
      <c r="AF126" s="20">
        <f t="shared" si="21"/>
        <v>0</v>
      </c>
      <c r="AG126" s="16" t="b">
        <f t="shared" si="22"/>
        <v>0</v>
      </c>
      <c r="AH126" s="16" t="b">
        <f t="shared" si="23"/>
        <v>0</v>
      </c>
      <c r="AI126" s="16" t="b">
        <f t="shared" si="24"/>
        <v>0</v>
      </c>
      <c r="AJ126" s="41" t="b">
        <f t="shared" si="25"/>
        <v>0</v>
      </c>
      <c r="AK126" s="60" t="b">
        <f t="shared" si="26"/>
        <v>0</v>
      </c>
      <c r="AL126" s="61" t="b">
        <f t="shared" si="27"/>
        <v>0</v>
      </c>
      <c r="AM126" s="54" t="b">
        <f t="shared" si="28"/>
        <v>0</v>
      </c>
      <c r="AN126" s="55" t="b">
        <f t="shared" si="29"/>
        <v>0</v>
      </c>
      <c r="AO126" s="46" t="b">
        <f t="shared" si="30"/>
        <v>0</v>
      </c>
      <c r="AP126" s="47" t="b">
        <f t="shared" si="31"/>
        <v>0</v>
      </c>
      <c r="AQ126" s="44" t="b">
        <f t="shared" si="32"/>
        <v>0</v>
      </c>
      <c r="AR126" s="45" t="b">
        <f t="shared" si="33"/>
        <v>0</v>
      </c>
    </row>
    <row r="127" spans="1:44" s="15" customFormat="1" ht="15.75" hidden="1" x14ac:dyDescent="0.25">
      <c r="A127" s="3">
        <v>44319</v>
      </c>
      <c r="B127" s="3"/>
      <c r="C127" s="98" t="str">
        <f t="shared" si="34"/>
        <v>Monday</v>
      </c>
      <c r="D127" s="100" t="str">
        <f>IFERROR(INDEX(Holidays!$B$2:$B$995,MATCH(A127,Holidays!$A$2:$A$995,0)),"")</f>
        <v>Orthodox Easter Monday</v>
      </c>
      <c r="E127" s="4"/>
      <c r="F127" s="4"/>
      <c r="G127" s="5"/>
      <c r="H127" s="5"/>
      <c r="I127" s="5"/>
      <c r="J127" s="5"/>
      <c r="K127" s="70"/>
      <c r="L127" s="43"/>
      <c r="M127" s="54"/>
      <c r="N127" s="55"/>
      <c r="O127" s="46"/>
      <c r="P127" s="47"/>
      <c r="Q127" s="64"/>
      <c r="R127" s="65"/>
      <c r="S127" s="42">
        <f t="shared" ref="S127:S190" si="38">SUM(F127-E127)-G127-H127-I127+J127</f>
        <v>0</v>
      </c>
      <c r="T127" s="6">
        <f t="shared" si="35"/>
        <v>0</v>
      </c>
      <c r="U127" s="39">
        <f t="shared" si="36"/>
        <v>0</v>
      </c>
      <c r="V127" s="6">
        <f t="shared" si="20"/>
        <v>0</v>
      </c>
      <c r="W127" s="105"/>
      <c r="X127" s="10"/>
      <c r="Y127" s="105"/>
      <c r="Z127" s="10"/>
      <c r="AA127" s="105"/>
      <c r="AB127" s="10"/>
      <c r="AC127" s="107"/>
      <c r="AD127" s="29"/>
      <c r="AE127" s="106">
        <f t="shared" si="37"/>
        <v>0</v>
      </c>
      <c r="AF127" s="20">
        <f t="shared" si="21"/>
        <v>0</v>
      </c>
      <c r="AG127" s="16" t="b">
        <f t="shared" si="22"/>
        <v>0</v>
      </c>
      <c r="AH127" s="16" t="b">
        <f t="shared" si="23"/>
        <v>0</v>
      </c>
      <c r="AI127" s="16" t="b">
        <f t="shared" si="24"/>
        <v>0</v>
      </c>
      <c r="AJ127" s="41" t="b">
        <f t="shared" si="25"/>
        <v>0</v>
      </c>
      <c r="AK127" s="60" t="b">
        <f t="shared" si="26"/>
        <v>0</v>
      </c>
      <c r="AL127" s="61" t="b">
        <f t="shared" si="27"/>
        <v>0</v>
      </c>
      <c r="AM127" s="54" t="b">
        <f t="shared" si="28"/>
        <v>0</v>
      </c>
      <c r="AN127" s="55" t="b">
        <f t="shared" si="29"/>
        <v>0</v>
      </c>
      <c r="AO127" s="46" t="b">
        <f t="shared" si="30"/>
        <v>0</v>
      </c>
      <c r="AP127" s="47" t="b">
        <f t="shared" si="31"/>
        <v>0</v>
      </c>
      <c r="AQ127" s="44" t="b">
        <f t="shared" si="32"/>
        <v>0</v>
      </c>
      <c r="AR127" s="45" t="b">
        <f t="shared" si="33"/>
        <v>0</v>
      </c>
    </row>
    <row r="128" spans="1:44" s="15" customFormat="1" ht="30" hidden="1" x14ac:dyDescent="0.25">
      <c r="A128" s="3">
        <v>44320</v>
      </c>
      <c r="B128" s="3"/>
      <c r="C128" s="98" t="str">
        <f t="shared" si="34"/>
        <v>Tuesday</v>
      </c>
      <c r="D128" s="100" t="str">
        <f>IFERROR(INDEX(Holidays!$B$2:$B$995,MATCH(A128,Holidays!$A$2:$A$995,0)),"")</f>
        <v>Kent State Shootings Remembrance</v>
      </c>
      <c r="E128" s="4"/>
      <c r="F128" s="4"/>
      <c r="G128" s="5"/>
      <c r="H128" s="5"/>
      <c r="I128" s="5"/>
      <c r="J128" s="5"/>
      <c r="K128" s="70"/>
      <c r="L128" s="43"/>
      <c r="M128" s="54"/>
      <c r="N128" s="55"/>
      <c r="O128" s="46"/>
      <c r="P128" s="47"/>
      <c r="Q128" s="64"/>
      <c r="R128" s="65"/>
      <c r="S128" s="42">
        <f t="shared" si="38"/>
        <v>0</v>
      </c>
      <c r="T128" s="6">
        <f t="shared" si="35"/>
        <v>0</v>
      </c>
      <c r="U128" s="39">
        <f t="shared" si="36"/>
        <v>0</v>
      </c>
      <c r="V128" s="6">
        <f t="shared" si="20"/>
        <v>0</v>
      </c>
      <c r="W128" s="105"/>
      <c r="X128" s="10"/>
      <c r="Y128" s="105"/>
      <c r="Z128" s="10"/>
      <c r="AA128" s="105"/>
      <c r="AB128" s="10"/>
      <c r="AC128" s="107"/>
      <c r="AD128" s="29"/>
      <c r="AE128" s="106">
        <f t="shared" si="37"/>
        <v>0</v>
      </c>
      <c r="AF128" s="20">
        <f t="shared" si="21"/>
        <v>0</v>
      </c>
      <c r="AG128" s="16" t="b">
        <f t="shared" si="22"/>
        <v>0</v>
      </c>
      <c r="AH128" s="16" t="b">
        <f t="shared" si="23"/>
        <v>0</v>
      </c>
      <c r="AI128" s="16" t="b">
        <f t="shared" si="24"/>
        <v>0</v>
      </c>
      <c r="AJ128" s="41" t="b">
        <f t="shared" si="25"/>
        <v>0</v>
      </c>
      <c r="AK128" s="60" t="b">
        <f t="shared" si="26"/>
        <v>0</v>
      </c>
      <c r="AL128" s="61" t="b">
        <f t="shared" si="27"/>
        <v>0</v>
      </c>
      <c r="AM128" s="54" t="b">
        <f t="shared" si="28"/>
        <v>0</v>
      </c>
      <c r="AN128" s="55" t="b">
        <f t="shared" si="29"/>
        <v>0</v>
      </c>
      <c r="AO128" s="46" t="b">
        <f t="shared" si="30"/>
        <v>0</v>
      </c>
      <c r="AP128" s="47" t="b">
        <f t="shared" si="31"/>
        <v>0</v>
      </c>
      <c r="AQ128" s="44" t="b">
        <f t="shared" si="32"/>
        <v>0</v>
      </c>
      <c r="AR128" s="45" t="b">
        <f t="shared" si="33"/>
        <v>0</v>
      </c>
    </row>
    <row r="129" spans="1:44" s="15" customFormat="1" ht="15.75" hidden="1" x14ac:dyDescent="0.25">
      <c r="A129" s="3">
        <v>44321</v>
      </c>
      <c r="B129" s="3"/>
      <c r="C129" s="98" t="str">
        <f t="shared" si="34"/>
        <v>Wednesday</v>
      </c>
      <c r="D129" s="100" t="str">
        <f>IFERROR(INDEX(Holidays!$B$2:$B$995,MATCH(A129,Holidays!$A$2:$A$995,0)),"")</f>
        <v>Cinco de Mayo</v>
      </c>
      <c r="E129" s="4"/>
      <c r="F129" s="4"/>
      <c r="G129" s="5"/>
      <c r="H129" s="5"/>
      <c r="I129" s="5"/>
      <c r="J129" s="5"/>
      <c r="K129" s="70"/>
      <c r="L129" s="43"/>
      <c r="M129" s="54"/>
      <c r="N129" s="55"/>
      <c r="O129" s="46"/>
      <c r="P129" s="47"/>
      <c r="Q129" s="64"/>
      <c r="R129" s="65"/>
      <c r="S129" s="42">
        <f t="shared" si="38"/>
        <v>0</v>
      </c>
      <c r="T129" s="6">
        <f t="shared" si="35"/>
        <v>0</v>
      </c>
      <c r="U129" s="39">
        <f t="shared" si="36"/>
        <v>0</v>
      </c>
      <c r="V129" s="6">
        <f t="shared" si="20"/>
        <v>0</v>
      </c>
      <c r="W129" s="105"/>
      <c r="X129" s="10"/>
      <c r="Y129" s="105"/>
      <c r="Z129" s="10"/>
      <c r="AA129" s="105"/>
      <c r="AB129" s="10"/>
      <c r="AC129" s="107"/>
      <c r="AD129" s="29"/>
      <c r="AE129" s="106">
        <f t="shared" si="37"/>
        <v>0</v>
      </c>
      <c r="AF129" s="20">
        <f t="shared" si="21"/>
        <v>0</v>
      </c>
      <c r="AG129" s="16" t="b">
        <f t="shared" si="22"/>
        <v>0</v>
      </c>
      <c r="AH129" s="16" t="b">
        <f t="shared" si="23"/>
        <v>0</v>
      </c>
      <c r="AI129" s="16" t="b">
        <f t="shared" si="24"/>
        <v>0</v>
      </c>
      <c r="AJ129" s="41" t="b">
        <f t="shared" si="25"/>
        <v>0</v>
      </c>
      <c r="AK129" s="60" t="b">
        <f t="shared" si="26"/>
        <v>0</v>
      </c>
      <c r="AL129" s="61" t="b">
        <f t="shared" si="27"/>
        <v>0</v>
      </c>
      <c r="AM129" s="54" t="b">
        <f t="shared" si="28"/>
        <v>0</v>
      </c>
      <c r="AN129" s="55" t="b">
        <f t="shared" si="29"/>
        <v>0</v>
      </c>
      <c r="AO129" s="46" t="b">
        <f t="shared" si="30"/>
        <v>0</v>
      </c>
      <c r="AP129" s="47" t="b">
        <f t="shared" si="31"/>
        <v>0</v>
      </c>
      <c r="AQ129" s="44" t="b">
        <f t="shared" si="32"/>
        <v>0</v>
      </c>
      <c r="AR129" s="45" t="b">
        <f t="shared" si="33"/>
        <v>0</v>
      </c>
    </row>
    <row r="130" spans="1:44" s="15" customFormat="1" ht="15.75" hidden="1" x14ac:dyDescent="0.25">
      <c r="A130" s="3">
        <v>44322</v>
      </c>
      <c r="B130" s="3"/>
      <c r="C130" s="98" t="str">
        <f t="shared" si="34"/>
        <v>Thursday</v>
      </c>
      <c r="D130" s="100" t="str">
        <f>IFERROR(INDEX(Holidays!$B$2:$B$995,MATCH(A130,Holidays!$A$2:$A$995,0)),"")</f>
        <v>National Nurses Day</v>
      </c>
      <c r="E130" s="4"/>
      <c r="F130" s="4"/>
      <c r="G130" s="5"/>
      <c r="H130" s="5"/>
      <c r="I130" s="5"/>
      <c r="J130" s="5"/>
      <c r="K130" s="70"/>
      <c r="L130" s="43"/>
      <c r="M130" s="54"/>
      <c r="N130" s="55"/>
      <c r="O130" s="46"/>
      <c r="P130" s="47"/>
      <c r="Q130" s="64"/>
      <c r="R130" s="65"/>
      <c r="S130" s="42">
        <f t="shared" si="38"/>
        <v>0</v>
      </c>
      <c r="T130" s="6">
        <f t="shared" si="35"/>
        <v>0</v>
      </c>
      <c r="U130" s="39">
        <f t="shared" si="36"/>
        <v>0</v>
      </c>
      <c r="V130" s="6">
        <f t="shared" si="20"/>
        <v>0</v>
      </c>
      <c r="W130" s="105"/>
      <c r="X130" s="10"/>
      <c r="Y130" s="105"/>
      <c r="Z130" s="10"/>
      <c r="AA130" s="105"/>
      <c r="AB130" s="10"/>
      <c r="AC130" s="107"/>
      <c r="AD130" s="29"/>
      <c r="AE130" s="106">
        <f t="shared" si="37"/>
        <v>0</v>
      </c>
      <c r="AF130" s="20">
        <f t="shared" si="21"/>
        <v>0</v>
      </c>
      <c r="AG130" s="16" t="b">
        <f t="shared" si="22"/>
        <v>0</v>
      </c>
      <c r="AH130" s="16" t="b">
        <f t="shared" si="23"/>
        <v>0</v>
      </c>
      <c r="AI130" s="16" t="b">
        <f t="shared" si="24"/>
        <v>0</v>
      </c>
      <c r="AJ130" s="41" t="b">
        <f t="shared" si="25"/>
        <v>0</v>
      </c>
      <c r="AK130" s="60" t="b">
        <f t="shared" si="26"/>
        <v>0</v>
      </c>
      <c r="AL130" s="61" t="b">
        <f t="shared" si="27"/>
        <v>0</v>
      </c>
      <c r="AM130" s="54" t="b">
        <f t="shared" si="28"/>
        <v>0</v>
      </c>
      <c r="AN130" s="55" t="b">
        <f t="shared" si="29"/>
        <v>0</v>
      </c>
      <c r="AO130" s="46" t="b">
        <f t="shared" si="30"/>
        <v>0</v>
      </c>
      <c r="AP130" s="47" t="b">
        <f t="shared" si="31"/>
        <v>0</v>
      </c>
      <c r="AQ130" s="44" t="b">
        <f t="shared" si="32"/>
        <v>0</v>
      </c>
      <c r="AR130" s="45" t="b">
        <f t="shared" si="33"/>
        <v>0</v>
      </c>
    </row>
    <row r="131" spans="1:44" s="15" customFormat="1" ht="15.75" hidden="1" x14ac:dyDescent="0.25">
      <c r="A131" s="3">
        <v>44323</v>
      </c>
      <c r="B131" s="3"/>
      <c r="C131" s="98" t="str">
        <f t="shared" si="34"/>
        <v>Friday</v>
      </c>
      <c r="D131" s="100" t="str">
        <f>IFERROR(INDEX(Holidays!$B$2:$B$995,MATCH(A131,Holidays!$A$2:$A$995,0)),"")</f>
        <v>Truman Day observed</v>
      </c>
      <c r="E131" s="4"/>
      <c r="F131" s="4"/>
      <c r="G131" s="5"/>
      <c r="H131" s="5"/>
      <c r="I131" s="5"/>
      <c r="J131" s="5"/>
      <c r="K131" s="70"/>
      <c r="L131" s="43"/>
      <c r="M131" s="54"/>
      <c r="N131" s="55"/>
      <c r="O131" s="46"/>
      <c r="P131" s="47"/>
      <c r="Q131" s="64"/>
      <c r="R131" s="65"/>
      <c r="S131" s="42">
        <f t="shared" si="38"/>
        <v>0</v>
      </c>
      <c r="T131" s="6">
        <f t="shared" si="35"/>
        <v>0</v>
      </c>
      <c r="U131" s="39">
        <f t="shared" si="36"/>
        <v>0</v>
      </c>
      <c r="V131" s="6">
        <f t="shared" si="20"/>
        <v>0</v>
      </c>
      <c r="W131" s="105"/>
      <c r="X131" s="10"/>
      <c r="Y131" s="105"/>
      <c r="Z131" s="10"/>
      <c r="AA131" s="105"/>
      <c r="AB131" s="10"/>
      <c r="AC131" s="107"/>
      <c r="AD131" s="29"/>
      <c r="AE131" s="106">
        <f t="shared" si="37"/>
        <v>0</v>
      </c>
      <c r="AF131" s="20">
        <f t="shared" si="21"/>
        <v>0</v>
      </c>
      <c r="AG131" s="16" t="b">
        <f t="shared" si="22"/>
        <v>0</v>
      </c>
      <c r="AH131" s="16" t="b">
        <f t="shared" si="23"/>
        <v>0</v>
      </c>
      <c r="AI131" s="16" t="b">
        <f t="shared" si="24"/>
        <v>0</v>
      </c>
      <c r="AJ131" s="41" t="b">
        <f t="shared" si="25"/>
        <v>0</v>
      </c>
      <c r="AK131" s="60" t="b">
        <f t="shared" si="26"/>
        <v>0</v>
      </c>
      <c r="AL131" s="61" t="b">
        <f t="shared" si="27"/>
        <v>0</v>
      </c>
      <c r="AM131" s="54" t="b">
        <f t="shared" si="28"/>
        <v>0</v>
      </c>
      <c r="AN131" s="55" t="b">
        <f t="shared" si="29"/>
        <v>0</v>
      </c>
      <c r="AO131" s="46" t="b">
        <f t="shared" si="30"/>
        <v>0</v>
      </c>
      <c r="AP131" s="47" t="b">
        <f t="shared" si="31"/>
        <v>0</v>
      </c>
      <c r="AQ131" s="44" t="b">
        <f t="shared" si="32"/>
        <v>0</v>
      </c>
      <c r="AR131" s="45" t="b">
        <f t="shared" si="33"/>
        <v>0</v>
      </c>
    </row>
    <row r="132" spans="1:44" s="15" customFormat="1" ht="15.75" hidden="1" x14ac:dyDescent="0.25">
      <c r="A132" s="3">
        <v>44324</v>
      </c>
      <c r="B132" s="3"/>
      <c r="C132" s="98" t="str">
        <f t="shared" si="34"/>
        <v>Saturday</v>
      </c>
      <c r="D132" s="100" t="str">
        <f>IFERROR(INDEX(Holidays!$B$2:$B$995,MATCH(A132,Holidays!$A$2:$A$995,0)),"")</f>
        <v>Lailat al-Qadr</v>
      </c>
      <c r="E132" s="4"/>
      <c r="F132" s="4"/>
      <c r="G132" s="5"/>
      <c r="H132" s="5"/>
      <c r="I132" s="5"/>
      <c r="J132" s="5"/>
      <c r="K132" s="70"/>
      <c r="L132" s="43"/>
      <c r="M132" s="54"/>
      <c r="N132" s="55"/>
      <c r="O132" s="46"/>
      <c r="P132" s="47"/>
      <c r="Q132" s="64"/>
      <c r="R132" s="65"/>
      <c r="S132" s="42">
        <f t="shared" si="38"/>
        <v>0</v>
      </c>
      <c r="T132" s="6">
        <f t="shared" si="35"/>
        <v>0</v>
      </c>
      <c r="U132" s="39">
        <f t="shared" si="36"/>
        <v>0</v>
      </c>
      <c r="V132" s="6">
        <f t="shared" si="20"/>
        <v>0</v>
      </c>
      <c r="W132" s="105"/>
      <c r="X132" s="10"/>
      <c r="Y132" s="105"/>
      <c r="Z132" s="10"/>
      <c r="AA132" s="105"/>
      <c r="AB132" s="10"/>
      <c r="AC132" s="107"/>
      <c r="AD132" s="29"/>
      <c r="AE132" s="106">
        <f t="shared" si="37"/>
        <v>0</v>
      </c>
      <c r="AF132" s="20">
        <f t="shared" si="21"/>
        <v>0</v>
      </c>
      <c r="AG132" s="16" t="b">
        <f t="shared" si="22"/>
        <v>0</v>
      </c>
      <c r="AH132" s="16" t="b">
        <f t="shared" si="23"/>
        <v>0</v>
      </c>
      <c r="AI132" s="16" t="b">
        <f t="shared" si="24"/>
        <v>0</v>
      </c>
      <c r="AJ132" s="41" t="b">
        <f t="shared" si="25"/>
        <v>0</v>
      </c>
      <c r="AK132" s="60" t="b">
        <f t="shared" si="26"/>
        <v>0</v>
      </c>
      <c r="AL132" s="61" t="b">
        <f t="shared" si="27"/>
        <v>0</v>
      </c>
      <c r="AM132" s="54" t="b">
        <f t="shared" si="28"/>
        <v>0</v>
      </c>
      <c r="AN132" s="55" t="b">
        <f t="shared" si="29"/>
        <v>0</v>
      </c>
      <c r="AO132" s="46" t="b">
        <f t="shared" si="30"/>
        <v>0</v>
      </c>
      <c r="AP132" s="47" t="b">
        <f t="shared" si="31"/>
        <v>0</v>
      </c>
      <c r="AQ132" s="44" t="b">
        <f t="shared" si="32"/>
        <v>0</v>
      </c>
      <c r="AR132" s="45" t="b">
        <f t="shared" si="33"/>
        <v>0</v>
      </c>
    </row>
    <row r="133" spans="1:44" s="15" customFormat="1" ht="15.75" hidden="1" x14ac:dyDescent="0.25">
      <c r="A133" s="3">
        <v>44325</v>
      </c>
      <c r="B133" s="3"/>
      <c r="C133" s="98" t="str">
        <f t="shared" si="34"/>
        <v>Sunday</v>
      </c>
      <c r="D133" s="100" t="str">
        <f>IFERROR(INDEX(Holidays!$B$2:$B$995,MATCH(A133,Holidays!$A$2:$A$995,0)),"")</f>
        <v>Mother's Day</v>
      </c>
      <c r="E133" s="4"/>
      <c r="F133" s="4"/>
      <c r="G133" s="5"/>
      <c r="H133" s="5"/>
      <c r="I133" s="5"/>
      <c r="J133" s="5"/>
      <c r="K133" s="70"/>
      <c r="L133" s="43"/>
      <c r="M133" s="54"/>
      <c r="N133" s="55"/>
      <c r="O133" s="46"/>
      <c r="P133" s="47"/>
      <c r="Q133" s="64"/>
      <c r="R133" s="65"/>
      <c r="S133" s="42">
        <f t="shared" si="38"/>
        <v>0</v>
      </c>
      <c r="T133" s="6">
        <f t="shared" si="35"/>
        <v>0</v>
      </c>
      <c r="U133" s="39">
        <f t="shared" si="36"/>
        <v>0</v>
      </c>
      <c r="V133" s="6">
        <f t="shared" ref="V133:V196" si="39">T133+(K133+M133+O133+Q133+L133+N133+P133+R133)</f>
        <v>0</v>
      </c>
      <c r="W133" s="105"/>
      <c r="X133" s="10"/>
      <c r="Y133" s="105"/>
      <c r="Z133" s="10"/>
      <c r="AA133" s="105"/>
      <c r="AB133" s="10"/>
      <c r="AC133" s="107"/>
      <c r="AD133" s="29"/>
      <c r="AE133" s="106">
        <f t="shared" si="37"/>
        <v>0</v>
      </c>
      <c r="AF133" s="20">
        <f t="shared" ref="AF133:AF196" si="40">SUM(X133,Z133,AB133,AD133)</f>
        <v>0</v>
      </c>
      <c r="AG133" s="16" t="b">
        <f t="shared" ref="AG133:AG196" si="41">IF(ISBLANK(G133),FALSE,TRUE)</f>
        <v>0</v>
      </c>
      <c r="AH133" s="16" t="b">
        <f t="shared" ref="AH133:AH196" si="42">IF(ISBLANK(H133),FALSE,TRUE)</f>
        <v>0</v>
      </c>
      <c r="AI133" s="16" t="b">
        <f t="shared" ref="AI133:AI196" si="43">IF(ISBLANK(I133),FALSE,TRUE)</f>
        <v>0</v>
      </c>
      <c r="AJ133" s="41" t="b">
        <f t="shared" ref="AJ133:AJ196" si="44">IF(ISBLANK(J133),FALSE,TRUE)</f>
        <v>0</v>
      </c>
      <c r="AK133" s="60" t="b">
        <f t="shared" ref="AK133:AK196" si="45">IF(ISBLANK(K133),FALSE,TRUE)</f>
        <v>0</v>
      </c>
      <c r="AL133" s="61" t="b">
        <f t="shared" ref="AL133:AL196" si="46">IF(ISBLANK(L133),FALSE,TRUE)</f>
        <v>0</v>
      </c>
      <c r="AM133" s="54" t="b">
        <f t="shared" ref="AM133:AM196" si="47">IF(ISBLANK(M133),FALSE,TRUE)</f>
        <v>0</v>
      </c>
      <c r="AN133" s="55" t="b">
        <f t="shared" ref="AN133:AN196" si="48">IF(ISBLANK(N133),FALSE,TRUE)</f>
        <v>0</v>
      </c>
      <c r="AO133" s="46" t="b">
        <f t="shared" ref="AO133:AO196" si="49">IF(ISBLANK(O133),FALSE,TRUE)</f>
        <v>0</v>
      </c>
      <c r="AP133" s="47" t="b">
        <f t="shared" ref="AP133:AP196" si="50">IF(ISBLANK(P133),FALSE,TRUE)</f>
        <v>0</v>
      </c>
      <c r="AQ133" s="44" t="b">
        <f t="shared" ref="AQ133:AQ196" si="51">IF(ISBLANK(Q133),FALSE,TRUE)</f>
        <v>0</v>
      </c>
      <c r="AR133" s="45" t="b">
        <f t="shared" ref="AR133:AR196" si="52">IF(ISBLANK(R133),FALSE,TRUE)</f>
        <v>0</v>
      </c>
    </row>
    <row r="134" spans="1:44" s="15" customFormat="1" ht="15.75" hidden="1" x14ac:dyDescent="0.25">
      <c r="A134" s="3">
        <v>44326</v>
      </c>
      <c r="B134" s="3"/>
      <c r="C134" s="98" t="str">
        <f t="shared" ref="C134:C197" si="53">TEXT(A134,"dddd")</f>
        <v>Monday</v>
      </c>
      <c r="D134" s="100" t="str">
        <f>IFERROR(INDEX(Holidays!$B$2:$B$995,MATCH(A134,Holidays!$A$2:$A$995,0)),"")</f>
        <v>Confederate Memorial Day</v>
      </c>
      <c r="E134" s="4"/>
      <c r="F134" s="4"/>
      <c r="G134" s="5"/>
      <c r="H134" s="5"/>
      <c r="I134" s="5"/>
      <c r="J134" s="5"/>
      <c r="K134" s="70"/>
      <c r="L134" s="43"/>
      <c r="M134" s="54"/>
      <c r="N134" s="55"/>
      <c r="O134" s="46"/>
      <c r="P134" s="47"/>
      <c r="Q134" s="64"/>
      <c r="R134" s="65"/>
      <c r="S134" s="42">
        <f t="shared" si="38"/>
        <v>0</v>
      </c>
      <c r="T134" s="6">
        <f t="shared" ref="T134:T197" si="54">(S134-INT(S134))*24</f>
        <v>0</v>
      </c>
      <c r="U134" s="39">
        <f t="shared" ref="U134:U197" si="55">V134/24</f>
        <v>0</v>
      </c>
      <c r="V134" s="6">
        <f t="shared" si="39"/>
        <v>0</v>
      </c>
      <c r="W134" s="105"/>
      <c r="X134" s="10"/>
      <c r="Y134" s="105"/>
      <c r="Z134" s="10"/>
      <c r="AA134" s="105"/>
      <c r="AB134" s="10"/>
      <c r="AC134" s="107"/>
      <c r="AD134" s="29"/>
      <c r="AE134" s="106">
        <f t="shared" ref="AE134:AE197" si="56">SUM(W134,Y134,AA134,AC134)</f>
        <v>0</v>
      </c>
      <c r="AF134" s="20">
        <f t="shared" si="40"/>
        <v>0</v>
      </c>
      <c r="AG134" s="16" t="b">
        <f t="shared" si="41"/>
        <v>0</v>
      </c>
      <c r="AH134" s="16" t="b">
        <f t="shared" si="42"/>
        <v>0</v>
      </c>
      <c r="AI134" s="16" t="b">
        <f t="shared" si="43"/>
        <v>0</v>
      </c>
      <c r="AJ134" s="41" t="b">
        <f t="shared" si="44"/>
        <v>0</v>
      </c>
      <c r="AK134" s="60" t="b">
        <f t="shared" si="45"/>
        <v>0</v>
      </c>
      <c r="AL134" s="61" t="b">
        <f t="shared" si="46"/>
        <v>0</v>
      </c>
      <c r="AM134" s="54" t="b">
        <f t="shared" si="47"/>
        <v>0</v>
      </c>
      <c r="AN134" s="55" t="b">
        <f t="shared" si="48"/>
        <v>0</v>
      </c>
      <c r="AO134" s="46" t="b">
        <f t="shared" si="49"/>
        <v>0</v>
      </c>
      <c r="AP134" s="47" t="b">
        <f t="shared" si="50"/>
        <v>0</v>
      </c>
      <c r="AQ134" s="44" t="b">
        <f t="shared" si="51"/>
        <v>0</v>
      </c>
      <c r="AR134" s="45" t="b">
        <f t="shared" si="52"/>
        <v>0</v>
      </c>
    </row>
    <row r="135" spans="1:44" s="15" customFormat="1" ht="15.75" hidden="1" x14ac:dyDescent="0.25">
      <c r="A135" s="3">
        <v>44327</v>
      </c>
      <c r="B135" s="3"/>
      <c r="C135" s="98" t="str">
        <f t="shared" si="53"/>
        <v>Tuesday</v>
      </c>
      <c r="D135" s="100" t="str">
        <f>IFERROR(INDEX(Holidays!$B$2:$B$995,MATCH(A135,Holidays!$A$2:$A$995,0)),"")</f>
        <v/>
      </c>
      <c r="E135" s="4"/>
      <c r="F135" s="4"/>
      <c r="G135" s="5"/>
      <c r="H135" s="5"/>
      <c r="I135" s="5"/>
      <c r="J135" s="5"/>
      <c r="K135" s="70"/>
      <c r="L135" s="43"/>
      <c r="M135" s="54"/>
      <c r="N135" s="55"/>
      <c r="O135" s="46"/>
      <c r="P135" s="47"/>
      <c r="Q135" s="64"/>
      <c r="R135" s="65"/>
      <c r="S135" s="42">
        <f t="shared" si="38"/>
        <v>0</v>
      </c>
      <c r="T135" s="6">
        <f t="shared" si="54"/>
        <v>0</v>
      </c>
      <c r="U135" s="39">
        <f t="shared" si="55"/>
        <v>0</v>
      </c>
      <c r="V135" s="6">
        <f t="shared" si="39"/>
        <v>0</v>
      </c>
      <c r="W135" s="105"/>
      <c r="X135" s="10"/>
      <c r="Y135" s="105"/>
      <c r="Z135" s="10"/>
      <c r="AA135" s="105"/>
      <c r="AB135" s="10"/>
      <c r="AC135" s="107"/>
      <c r="AD135" s="29"/>
      <c r="AE135" s="106">
        <f t="shared" si="56"/>
        <v>0</v>
      </c>
      <c r="AF135" s="20">
        <f t="shared" si="40"/>
        <v>0</v>
      </c>
      <c r="AG135" s="16" t="b">
        <f t="shared" si="41"/>
        <v>0</v>
      </c>
      <c r="AH135" s="16" t="b">
        <f t="shared" si="42"/>
        <v>0</v>
      </c>
      <c r="AI135" s="16" t="b">
        <f t="shared" si="43"/>
        <v>0</v>
      </c>
      <c r="AJ135" s="41" t="b">
        <f t="shared" si="44"/>
        <v>0</v>
      </c>
      <c r="AK135" s="60" t="b">
        <f t="shared" si="45"/>
        <v>0</v>
      </c>
      <c r="AL135" s="61" t="b">
        <f t="shared" si="46"/>
        <v>0</v>
      </c>
      <c r="AM135" s="54" t="b">
        <f t="shared" si="47"/>
        <v>0</v>
      </c>
      <c r="AN135" s="55" t="b">
        <f t="shared" si="48"/>
        <v>0</v>
      </c>
      <c r="AO135" s="46" t="b">
        <f t="shared" si="49"/>
        <v>0</v>
      </c>
      <c r="AP135" s="47" t="b">
        <f t="shared" si="50"/>
        <v>0</v>
      </c>
      <c r="AQ135" s="44" t="b">
        <f t="shared" si="51"/>
        <v>0</v>
      </c>
      <c r="AR135" s="45" t="b">
        <f t="shared" si="52"/>
        <v>0</v>
      </c>
    </row>
    <row r="136" spans="1:44" s="15" customFormat="1" ht="15.75" hidden="1" x14ac:dyDescent="0.25">
      <c r="A136" s="3">
        <v>44328</v>
      </c>
      <c r="B136" s="3"/>
      <c r="C136" s="98" t="str">
        <f t="shared" si="53"/>
        <v>Wednesday</v>
      </c>
      <c r="D136" s="100" t="str">
        <f>IFERROR(INDEX(Holidays!$B$2:$B$995,MATCH(A136,Holidays!$A$2:$A$995,0)),"")</f>
        <v/>
      </c>
      <c r="E136" s="4"/>
      <c r="F136" s="4"/>
      <c r="G136" s="5"/>
      <c r="H136" s="5"/>
      <c r="I136" s="5"/>
      <c r="J136" s="5"/>
      <c r="K136" s="70"/>
      <c r="L136" s="43"/>
      <c r="M136" s="54"/>
      <c r="N136" s="55"/>
      <c r="O136" s="46"/>
      <c r="P136" s="47"/>
      <c r="Q136" s="64"/>
      <c r="R136" s="65"/>
      <c r="S136" s="42">
        <f t="shared" si="38"/>
        <v>0</v>
      </c>
      <c r="T136" s="6">
        <f t="shared" si="54"/>
        <v>0</v>
      </c>
      <c r="U136" s="39">
        <f t="shared" si="55"/>
        <v>0</v>
      </c>
      <c r="V136" s="6">
        <f t="shared" si="39"/>
        <v>0</v>
      </c>
      <c r="W136" s="105"/>
      <c r="X136" s="10"/>
      <c r="Y136" s="105"/>
      <c r="Z136" s="10"/>
      <c r="AA136" s="105"/>
      <c r="AB136" s="10"/>
      <c r="AC136" s="107"/>
      <c r="AD136" s="29"/>
      <c r="AE136" s="106">
        <f t="shared" si="56"/>
        <v>0</v>
      </c>
      <c r="AF136" s="20">
        <f t="shared" si="40"/>
        <v>0</v>
      </c>
      <c r="AG136" s="16" t="b">
        <f t="shared" si="41"/>
        <v>0</v>
      </c>
      <c r="AH136" s="16" t="b">
        <f t="shared" si="42"/>
        <v>0</v>
      </c>
      <c r="AI136" s="16" t="b">
        <f t="shared" si="43"/>
        <v>0</v>
      </c>
      <c r="AJ136" s="41" t="b">
        <f t="shared" si="44"/>
        <v>0</v>
      </c>
      <c r="AK136" s="60" t="b">
        <f t="shared" si="45"/>
        <v>0</v>
      </c>
      <c r="AL136" s="61" t="b">
        <f t="shared" si="46"/>
        <v>0</v>
      </c>
      <c r="AM136" s="54" t="b">
        <f t="shared" si="47"/>
        <v>0</v>
      </c>
      <c r="AN136" s="55" t="b">
        <f t="shared" si="48"/>
        <v>0</v>
      </c>
      <c r="AO136" s="46" t="b">
        <f t="shared" si="49"/>
        <v>0</v>
      </c>
      <c r="AP136" s="47" t="b">
        <f t="shared" si="50"/>
        <v>0</v>
      </c>
      <c r="AQ136" s="44" t="b">
        <f t="shared" si="51"/>
        <v>0</v>
      </c>
      <c r="AR136" s="45" t="b">
        <f t="shared" si="52"/>
        <v>0</v>
      </c>
    </row>
    <row r="137" spans="1:44" s="15" customFormat="1" ht="15.75" hidden="1" x14ac:dyDescent="0.25">
      <c r="A137" s="3">
        <v>44329</v>
      </c>
      <c r="B137" s="3"/>
      <c r="C137" s="98" t="str">
        <f t="shared" si="53"/>
        <v>Thursday</v>
      </c>
      <c r="D137" s="100" t="str">
        <f>IFERROR(INDEX(Holidays!$B$2:$B$995,MATCH(A137,Holidays!$A$2:$A$995,0)),"")</f>
        <v>Ascension Day</v>
      </c>
      <c r="E137" s="4"/>
      <c r="F137" s="4"/>
      <c r="G137" s="5"/>
      <c r="H137" s="5"/>
      <c r="I137" s="5"/>
      <c r="J137" s="5"/>
      <c r="K137" s="70"/>
      <c r="L137" s="43"/>
      <c r="M137" s="54"/>
      <c r="N137" s="55"/>
      <c r="O137" s="46"/>
      <c r="P137" s="47"/>
      <c r="Q137" s="64"/>
      <c r="R137" s="65"/>
      <c r="S137" s="42">
        <f t="shared" si="38"/>
        <v>0</v>
      </c>
      <c r="T137" s="6">
        <f t="shared" si="54"/>
        <v>0</v>
      </c>
      <c r="U137" s="39">
        <f t="shared" si="55"/>
        <v>0</v>
      </c>
      <c r="V137" s="6">
        <f t="shared" si="39"/>
        <v>0</v>
      </c>
      <c r="W137" s="105"/>
      <c r="X137" s="10"/>
      <c r="Y137" s="105"/>
      <c r="Z137" s="10"/>
      <c r="AA137" s="105"/>
      <c r="AB137" s="10"/>
      <c r="AC137" s="107"/>
      <c r="AD137" s="29"/>
      <c r="AE137" s="106">
        <f t="shared" si="56"/>
        <v>0</v>
      </c>
      <c r="AF137" s="20">
        <f t="shared" si="40"/>
        <v>0</v>
      </c>
      <c r="AG137" s="16" t="b">
        <f t="shared" si="41"/>
        <v>0</v>
      </c>
      <c r="AH137" s="16" t="b">
        <f t="shared" si="42"/>
        <v>0</v>
      </c>
      <c r="AI137" s="16" t="b">
        <f t="shared" si="43"/>
        <v>0</v>
      </c>
      <c r="AJ137" s="41" t="b">
        <f t="shared" si="44"/>
        <v>0</v>
      </c>
      <c r="AK137" s="60" t="b">
        <f t="shared" si="45"/>
        <v>0</v>
      </c>
      <c r="AL137" s="61" t="b">
        <f t="shared" si="46"/>
        <v>0</v>
      </c>
      <c r="AM137" s="54" t="b">
        <f t="shared" si="47"/>
        <v>0</v>
      </c>
      <c r="AN137" s="55" t="b">
        <f t="shared" si="48"/>
        <v>0</v>
      </c>
      <c r="AO137" s="46" t="b">
        <f t="shared" si="49"/>
        <v>0</v>
      </c>
      <c r="AP137" s="47" t="b">
        <f t="shared" si="50"/>
        <v>0</v>
      </c>
      <c r="AQ137" s="44" t="b">
        <f t="shared" si="51"/>
        <v>0</v>
      </c>
      <c r="AR137" s="45" t="b">
        <f t="shared" si="52"/>
        <v>0</v>
      </c>
    </row>
    <row r="138" spans="1:44" s="15" customFormat="1" ht="15.75" hidden="1" x14ac:dyDescent="0.25">
      <c r="A138" s="3">
        <v>44330</v>
      </c>
      <c r="B138" s="3"/>
      <c r="C138" s="98" t="str">
        <f t="shared" si="53"/>
        <v>Friday</v>
      </c>
      <c r="D138" s="100" t="str">
        <f>IFERROR(INDEX(Holidays!$B$2:$B$995,MATCH(A138,Holidays!$A$2:$A$995,0)),"")</f>
        <v>Native American Day</v>
      </c>
      <c r="E138" s="4"/>
      <c r="F138" s="4"/>
      <c r="G138" s="5"/>
      <c r="H138" s="5"/>
      <c r="I138" s="5"/>
      <c r="J138" s="5"/>
      <c r="K138" s="70"/>
      <c r="L138" s="43"/>
      <c r="M138" s="54"/>
      <c r="N138" s="55"/>
      <c r="O138" s="46"/>
      <c r="P138" s="47"/>
      <c r="Q138" s="64"/>
      <c r="R138" s="65"/>
      <c r="S138" s="42">
        <f t="shared" si="38"/>
        <v>0</v>
      </c>
      <c r="T138" s="6">
        <f t="shared" si="54"/>
        <v>0</v>
      </c>
      <c r="U138" s="39">
        <f t="shared" si="55"/>
        <v>0</v>
      </c>
      <c r="V138" s="6">
        <f t="shared" si="39"/>
        <v>0</v>
      </c>
      <c r="W138" s="105"/>
      <c r="X138" s="10"/>
      <c r="Y138" s="105"/>
      <c r="Z138" s="10"/>
      <c r="AA138" s="105"/>
      <c r="AB138" s="10"/>
      <c r="AC138" s="107"/>
      <c r="AD138" s="29"/>
      <c r="AE138" s="106">
        <f t="shared" si="56"/>
        <v>0</v>
      </c>
      <c r="AF138" s="20">
        <f t="shared" si="40"/>
        <v>0</v>
      </c>
      <c r="AG138" s="16" t="b">
        <f t="shared" si="41"/>
        <v>0</v>
      </c>
      <c r="AH138" s="16" t="b">
        <f t="shared" si="42"/>
        <v>0</v>
      </c>
      <c r="AI138" s="16" t="b">
        <f t="shared" si="43"/>
        <v>0</v>
      </c>
      <c r="AJ138" s="41" t="b">
        <f t="shared" si="44"/>
        <v>0</v>
      </c>
      <c r="AK138" s="60" t="b">
        <f t="shared" si="45"/>
        <v>0</v>
      </c>
      <c r="AL138" s="61" t="b">
        <f t="shared" si="46"/>
        <v>0</v>
      </c>
      <c r="AM138" s="54" t="b">
        <f t="shared" si="47"/>
        <v>0</v>
      </c>
      <c r="AN138" s="55" t="b">
        <f t="shared" si="48"/>
        <v>0</v>
      </c>
      <c r="AO138" s="46" t="b">
        <f t="shared" si="49"/>
        <v>0</v>
      </c>
      <c r="AP138" s="47" t="b">
        <f t="shared" si="50"/>
        <v>0</v>
      </c>
      <c r="AQ138" s="44" t="b">
        <f t="shared" si="51"/>
        <v>0</v>
      </c>
      <c r="AR138" s="45" t="b">
        <f t="shared" si="52"/>
        <v>0</v>
      </c>
    </row>
    <row r="139" spans="1:44" s="15" customFormat="1" ht="15.75" hidden="1" x14ac:dyDescent="0.25">
      <c r="A139" s="3">
        <v>44331</v>
      </c>
      <c r="B139" s="3"/>
      <c r="C139" s="98" t="str">
        <f t="shared" si="53"/>
        <v>Saturday</v>
      </c>
      <c r="D139" s="100" t="str">
        <f>IFERROR(INDEX(Holidays!$B$2:$B$995,MATCH(A139,Holidays!$A$2:$A$995,0)),"")</f>
        <v>Peace Officers Memorial Day</v>
      </c>
      <c r="E139" s="4"/>
      <c r="F139" s="4"/>
      <c r="G139" s="5"/>
      <c r="H139" s="5"/>
      <c r="I139" s="5"/>
      <c r="J139" s="5"/>
      <c r="K139" s="70"/>
      <c r="L139" s="43"/>
      <c r="M139" s="54"/>
      <c r="N139" s="55"/>
      <c r="O139" s="46"/>
      <c r="P139" s="47"/>
      <c r="Q139" s="64"/>
      <c r="R139" s="65"/>
      <c r="S139" s="42">
        <f t="shared" si="38"/>
        <v>0</v>
      </c>
      <c r="T139" s="6">
        <f t="shared" si="54"/>
        <v>0</v>
      </c>
      <c r="U139" s="39">
        <f t="shared" si="55"/>
        <v>0</v>
      </c>
      <c r="V139" s="6">
        <f t="shared" si="39"/>
        <v>0</v>
      </c>
      <c r="W139" s="105"/>
      <c r="X139" s="10"/>
      <c r="Y139" s="105"/>
      <c r="Z139" s="10"/>
      <c r="AA139" s="105"/>
      <c r="AB139" s="10"/>
      <c r="AC139" s="107"/>
      <c r="AD139" s="29"/>
      <c r="AE139" s="106">
        <f t="shared" si="56"/>
        <v>0</v>
      </c>
      <c r="AF139" s="20">
        <f t="shared" si="40"/>
        <v>0</v>
      </c>
      <c r="AG139" s="16" t="b">
        <f t="shared" si="41"/>
        <v>0</v>
      </c>
      <c r="AH139" s="16" t="b">
        <f t="shared" si="42"/>
        <v>0</v>
      </c>
      <c r="AI139" s="16" t="b">
        <f t="shared" si="43"/>
        <v>0</v>
      </c>
      <c r="AJ139" s="41" t="b">
        <f t="shared" si="44"/>
        <v>0</v>
      </c>
      <c r="AK139" s="60" t="b">
        <f t="shared" si="45"/>
        <v>0</v>
      </c>
      <c r="AL139" s="61" t="b">
        <f t="shared" si="46"/>
        <v>0</v>
      </c>
      <c r="AM139" s="54" t="b">
        <f t="shared" si="47"/>
        <v>0</v>
      </c>
      <c r="AN139" s="55" t="b">
        <f t="shared" si="48"/>
        <v>0</v>
      </c>
      <c r="AO139" s="46" t="b">
        <f t="shared" si="49"/>
        <v>0</v>
      </c>
      <c r="AP139" s="47" t="b">
        <f t="shared" si="50"/>
        <v>0</v>
      </c>
      <c r="AQ139" s="44" t="b">
        <f t="shared" si="51"/>
        <v>0</v>
      </c>
      <c r="AR139" s="45" t="b">
        <f t="shared" si="52"/>
        <v>0</v>
      </c>
    </row>
    <row r="140" spans="1:44" s="15" customFormat="1" ht="15.75" hidden="1" x14ac:dyDescent="0.25">
      <c r="A140" s="3">
        <v>44332</v>
      </c>
      <c r="B140" s="3"/>
      <c r="C140" s="98" t="str">
        <f t="shared" si="53"/>
        <v>Sunday</v>
      </c>
      <c r="D140" s="100" t="str">
        <f>IFERROR(INDEX(Holidays!$B$2:$B$995,MATCH(A140,Holidays!$A$2:$A$995,0)),"")</f>
        <v/>
      </c>
      <c r="E140" s="4"/>
      <c r="F140" s="4"/>
      <c r="G140" s="5"/>
      <c r="H140" s="5"/>
      <c r="I140" s="5"/>
      <c r="J140" s="5"/>
      <c r="K140" s="70"/>
      <c r="L140" s="43"/>
      <c r="M140" s="54"/>
      <c r="N140" s="55"/>
      <c r="O140" s="46"/>
      <c r="P140" s="47"/>
      <c r="Q140" s="64"/>
      <c r="R140" s="65"/>
      <c r="S140" s="42">
        <f t="shared" si="38"/>
        <v>0</v>
      </c>
      <c r="T140" s="6">
        <f t="shared" si="54"/>
        <v>0</v>
      </c>
      <c r="U140" s="39">
        <f t="shared" si="55"/>
        <v>0</v>
      </c>
      <c r="V140" s="6">
        <f t="shared" si="39"/>
        <v>0</v>
      </c>
      <c r="W140" s="105"/>
      <c r="X140" s="10"/>
      <c r="Y140" s="105"/>
      <c r="Z140" s="10"/>
      <c r="AA140" s="105"/>
      <c r="AB140" s="10"/>
      <c r="AC140" s="107"/>
      <c r="AD140" s="29"/>
      <c r="AE140" s="106">
        <f t="shared" si="56"/>
        <v>0</v>
      </c>
      <c r="AF140" s="20">
        <f t="shared" si="40"/>
        <v>0</v>
      </c>
      <c r="AG140" s="16" t="b">
        <f t="shared" si="41"/>
        <v>0</v>
      </c>
      <c r="AH140" s="16" t="b">
        <f t="shared" si="42"/>
        <v>0</v>
      </c>
      <c r="AI140" s="16" t="b">
        <f t="shared" si="43"/>
        <v>0</v>
      </c>
      <c r="AJ140" s="41" t="b">
        <f t="shared" si="44"/>
        <v>0</v>
      </c>
      <c r="AK140" s="60" t="b">
        <f t="shared" si="45"/>
        <v>0</v>
      </c>
      <c r="AL140" s="61" t="b">
        <f t="shared" si="46"/>
        <v>0</v>
      </c>
      <c r="AM140" s="54" t="b">
        <f t="shared" si="47"/>
        <v>0</v>
      </c>
      <c r="AN140" s="55" t="b">
        <f t="shared" si="48"/>
        <v>0</v>
      </c>
      <c r="AO140" s="46" t="b">
        <f t="shared" si="49"/>
        <v>0</v>
      </c>
      <c r="AP140" s="47" t="b">
        <f t="shared" si="50"/>
        <v>0</v>
      </c>
      <c r="AQ140" s="44" t="b">
        <f t="shared" si="51"/>
        <v>0</v>
      </c>
      <c r="AR140" s="45" t="b">
        <f t="shared" si="52"/>
        <v>0</v>
      </c>
    </row>
    <row r="141" spans="1:44" s="15" customFormat="1" ht="15.75" hidden="1" x14ac:dyDescent="0.25">
      <c r="A141" s="3">
        <v>44333</v>
      </c>
      <c r="B141" s="3"/>
      <c r="C141" s="98" t="str">
        <f t="shared" si="53"/>
        <v>Monday</v>
      </c>
      <c r="D141" s="100" t="str">
        <f>IFERROR(INDEX(Holidays!$B$2:$B$995,MATCH(A141,Holidays!$A$2:$A$995,0)),"")</f>
        <v>Shavuot</v>
      </c>
      <c r="E141" s="4"/>
      <c r="F141" s="4"/>
      <c r="G141" s="5"/>
      <c r="H141" s="5"/>
      <c r="I141" s="5"/>
      <c r="J141" s="5"/>
      <c r="K141" s="70"/>
      <c r="L141" s="43"/>
      <c r="M141" s="54"/>
      <c r="N141" s="55"/>
      <c r="O141" s="46"/>
      <c r="P141" s="47"/>
      <c r="Q141" s="64"/>
      <c r="R141" s="65"/>
      <c r="S141" s="42">
        <f t="shared" si="38"/>
        <v>0</v>
      </c>
      <c r="T141" s="6">
        <f t="shared" si="54"/>
        <v>0</v>
      </c>
      <c r="U141" s="39">
        <f t="shared" si="55"/>
        <v>0</v>
      </c>
      <c r="V141" s="6">
        <f t="shared" si="39"/>
        <v>0</v>
      </c>
      <c r="W141" s="105"/>
      <c r="X141" s="10"/>
      <c r="Y141" s="105"/>
      <c r="Z141" s="10"/>
      <c r="AA141" s="105"/>
      <c r="AB141" s="10"/>
      <c r="AC141" s="107"/>
      <c r="AD141" s="29"/>
      <c r="AE141" s="106">
        <f t="shared" si="56"/>
        <v>0</v>
      </c>
      <c r="AF141" s="20">
        <f t="shared" si="40"/>
        <v>0</v>
      </c>
      <c r="AG141" s="16" t="b">
        <f t="shared" si="41"/>
        <v>0</v>
      </c>
      <c r="AH141" s="16" t="b">
        <f t="shared" si="42"/>
        <v>0</v>
      </c>
      <c r="AI141" s="16" t="b">
        <f t="shared" si="43"/>
        <v>0</v>
      </c>
      <c r="AJ141" s="41" t="b">
        <f t="shared" si="44"/>
        <v>0</v>
      </c>
      <c r="AK141" s="60" t="b">
        <f t="shared" si="45"/>
        <v>0</v>
      </c>
      <c r="AL141" s="61" t="b">
        <f t="shared" si="46"/>
        <v>0</v>
      </c>
      <c r="AM141" s="54" t="b">
        <f t="shared" si="47"/>
        <v>0</v>
      </c>
      <c r="AN141" s="55" t="b">
        <f t="shared" si="48"/>
        <v>0</v>
      </c>
      <c r="AO141" s="46" t="b">
        <f t="shared" si="49"/>
        <v>0</v>
      </c>
      <c r="AP141" s="47" t="b">
        <f t="shared" si="50"/>
        <v>0</v>
      </c>
      <c r="AQ141" s="44" t="b">
        <f t="shared" si="51"/>
        <v>0</v>
      </c>
      <c r="AR141" s="45" t="b">
        <f t="shared" si="52"/>
        <v>0</v>
      </c>
    </row>
    <row r="142" spans="1:44" s="15" customFormat="1" ht="15.75" hidden="1" x14ac:dyDescent="0.25">
      <c r="A142" s="3">
        <v>44334</v>
      </c>
      <c r="B142" s="3"/>
      <c r="C142" s="98" t="str">
        <f t="shared" si="53"/>
        <v>Tuesday</v>
      </c>
      <c r="D142" s="100" t="str">
        <f>IFERROR(INDEX(Holidays!$B$2:$B$995,MATCH(A142,Holidays!$A$2:$A$995,0)),"")</f>
        <v/>
      </c>
      <c r="E142" s="4"/>
      <c r="F142" s="4"/>
      <c r="G142" s="5"/>
      <c r="H142" s="5"/>
      <c r="I142" s="5"/>
      <c r="J142" s="5"/>
      <c r="K142" s="70"/>
      <c r="L142" s="43"/>
      <c r="M142" s="54"/>
      <c r="N142" s="55"/>
      <c r="O142" s="46"/>
      <c r="P142" s="47"/>
      <c r="Q142" s="64"/>
      <c r="R142" s="65"/>
      <c r="S142" s="42">
        <f t="shared" si="38"/>
        <v>0</v>
      </c>
      <c r="T142" s="6">
        <f t="shared" si="54"/>
        <v>0</v>
      </c>
      <c r="U142" s="39">
        <f t="shared" si="55"/>
        <v>0</v>
      </c>
      <c r="V142" s="6">
        <f t="shared" si="39"/>
        <v>0</v>
      </c>
      <c r="W142" s="105"/>
      <c r="X142" s="10"/>
      <c r="Y142" s="105"/>
      <c r="Z142" s="10"/>
      <c r="AA142" s="105"/>
      <c r="AB142" s="10"/>
      <c r="AC142" s="107"/>
      <c r="AD142" s="29"/>
      <c r="AE142" s="106">
        <f t="shared" si="56"/>
        <v>0</v>
      </c>
      <c r="AF142" s="20">
        <f t="shared" si="40"/>
        <v>0</v>
      </c>
      <c r="AG142" s="16" t="b">
        <f t="shared" si="41"/>
        <v>0</v>
      </c>
      <c r="AH142" s="16" t="b">
        <f t="shared" si="42"/>
        <v>0</v>
      </c>
      <c r="AI142" s="16" t="b">
        <f t="shared" si="43"/>
        <v>0</v>
      </c>
      <c r="AJ142" s="41" t="b">
        <f t="shared" si="44"/>
        <v>0</v>
      </c>
      <c r="AK142" s="60" t="b">
        <f t="shared" si="45"/>
        <v>0</v>
      </c>
      <c r="AL142" s="61" t="b">
        <f t="shared" si="46"/>
        <v>0</v>
      </c>
      <c r="AM142" s="54" t="b">
        <f t="shared" si="47"/>
        <v>0</v>
      </c>
      <c r="AN142" s="55" t="b">
        <f t="shared" si="48"/>
        <v>0</v>
      </c>
      <c r="AO142" s="46" t="b">
        <f t="shared" si="49"/>
        <v>0</v>
      </c>
      <c r="AP142" s="47" t="b">
        <f t="shared" si="50"/>
        <v>0</v>
      </c>
      <c r="AQ142" s="44" t="b">
        <f t="shared" si="51"/>
        <v>0</v>
      </c>
      <c r="AR142" s="45" t="b">
        <f t="shared" si="52"/>
        <v>0</v>
      </c>
    </row>
    <row r="143" spans="1:44" s="15" customFormat="1" ht="30" hidden="1" x14ac:dyDescent="0.25">
      <c r="A143" s="3">
        <v>44335</v>
      </c>
      <c r="B143" s="3"/>
      <c r="C143" s="98" t="str">
        <f t="shared" si="53"/>
        <v>Wednesday</v>
      </c>
      <c r="D143" s="100" t="str">
        <f>IFERROR(INDEX(Holidays!$B$2:$B$995,MATCH(A143,Holidays!$A$2:$A$995,0)),"")</f>
        <v>Emergency Medical Services for Children Day</v>
      </c>
      <c r="E143" s="4"/>
      <c r="F143" s="4"/>
      <c r="G143" s="5"/>
      <c r="H143" s="5"/>
      <c r="I143" s="5"/>
      <c r="J143" s="5"/>
      <c r="K143" s="70"/>
      <c r="L143" s="43"/>
      <c r="M143" s="54"/>
      <c r="N143" s="55"/>
      <c r="O143" s="46"/>
      <c r="P143" s="47"/>
      <c r="Q143" s="64"/>
      <c r="R143" s="65"/>
      <c r="S143" s="42">
        <f t="shared" si="38"/>
        <v>0</v>
      </c>
      <c r="T143" s="6">
        <f t="shared" si="54"/>
        <v>0</v>
      </c>
      <c r="U143" s="39">
        <f t="shared" si="55"/>
        <v>0</v>
      </c>
      <c r="V143" s="6">
        <f t="shared" si="39"/>
        <v>0</v>
      </c>
      <c r="W143" s="105"/>
      <c r="X143" s="10"/>
      <c r="Y143" s="105"/>
      <c r="Z143" s="10"/>
      <c r="AA143" s="105"/>
      <c r="AB143" s="10"/>
      <c r="AC143" s="107"/>
      <c r="AD143" s="29"/>
      <c r="AE143" s="106">
        <f t="shared" si="56"/>
        <v>0</v>
      </c>
      <c r="AF143" s="20">
        <f t="shared" si="40"/>
        <v>0</v>
      </c>
      <c r="AG143" s="16" t="b">
        <f t="shared" si="41"/>
        <v>0</v>
      </c>
      <c r="AH143" s="16" t="b">
        <f t="shared" si="42"/>
        <v>0</v>
      </c>
      <c r="AI143" s="16" t="b">
        <f t="shared" si="43"/>
        <v>0</v>
      </c>
      <c r="AJ143" s="41" t="b">
        <f t="shared" si="44"/>
        <v>0</v>
      </c>
      <c r="AK143" s="60" t="b">
        <f t="shared" si="45"/>
        <v>0</v>
      </c>
      <c r="AL143" s="61" t="b">
        <f t="shared" si="46"/>
        <v>0</v>
      </c>
      <c r="AM143" s="54" t="b">
        <f t="shared" si="47"/>
        <v>0</v>
      </c>
      <c r="AN143" s="55" t="b">
        <f t="shared" si="48"/>
        <v>0</v>
      </c>
      <c r="AO143" s="46" t="b">
        <f t="shared" si="49"/>
        <v>0</v>
      </c>
      <c r="AP143" s="47" t="b">
        <f t="shared" si="50"/>
        <v>0</v>
      </c>
      <c r="AQ143" s="44" t="b">
        <f t="shared" si="51"/>
        <v>0</v>
      </c>
      <c r="AR143" s="45" t="b">
        <f t="shared" si="52"/>
        <v>0</v>
      </c>
    </row>
    <row r="144" spans="1:44" s="15" customFormat="1" ht="15.75" hidden="1" x14ac:dyDescent="0.25">
      <c r="A144" s="3">
        <v>44336</v>
      </c>
      <c r="B144" s="3"/>
      <c r="C144" s="98" t="str">
        <f t="shared" si="53"/>
        <v>Thursday</v>
      </c>
      <c r="D144" s="100" t="str">
        <f>IFERROR(INDEX(Holidays!$B$2:$B$995,MATCH(A144,Holidays!$A$2:$A$995,0)),"")</f>
        <v/>
      </c>
      <c r="E144" s="4"/>
      <c r="F144" s="4"/>
      <c r="G144" s="5"/>
      <c r="H144" s="5"/>
      <c r="I144" s="5"/>
      <c r="J144" s="5"/>
      <c r="K144" s="70"/>
      <c r="L144" s="43"/>
      <c r="M144" s="54"/>
      <c r="N144" s="55"/>
      <c r="O144" s="46"/>
      <c r="P144" s="47"/>
      <c r="Q144" s="64"/>
      <c r="R144" s="65"/>
      <c r="S144" s="42">
        <f t="shared" si="38"/>
        <v>0</v>
      </c>
      <c r="T144" s="6">
        <f t="shared" si="54"/>
        <v>0</v>
      </c>
      <c r="U144" s="39">
        <f t="shared" si="55"/>
        <v>0</v>
      </c>
      <c r="V144" s="6">
        <f t="shared" si="39"/>
        <v>0</v>
      </c>
      <c r="W144" s="105"/>
      <c r="X144" s="10"/>
      <c r="Y144" s="105"/>
      <c r="Z144" s="10"/>
      <c r="AA144" s="105"/>
      <c r="AB144" s="10"/>
      <c r="AC144" s="107"/>
      <c r="AD144" s="29"/>
      <c r="AE144" s="106">
        <f t="shared" si="56"/>
        <v>0</v>
      </c>
      <c r="AF144" s="20">
        <f t="shared" si="40"/>
        <v>0</v>
      </c>
      <c r="AG144" s="16" t="b">
        <f t="shared" si="41"/>
        <v>0</v>
      </c>
      <c r="AH144" s="16" t="b">
        <f t="shared" si="42"/>
        <v>0</v>
      </c>
      <c r="AI144" s="16" t="b">
        <f t="shared" si="43"/>
        <v>0</v>
      </c>
      <c r="AJ144" s="41" t="b">
        <f t="shared" si="44"/>
        <v>0</v>
      </c>
      <c r="AK144" s="60" t="b">
        <f t="shared" si="45"/>
        <v>0</v>
      </c>
      <c r="AL144" s="61" t="b">
        <f t="shared" si="46"/>
        <v>0</v>
      </c>
      <c r="AM144" s="54" t="b">
        <f t="shared" si="47"/>
        <v>0</v>
      </c>
      <c r="AN144" s="55" t="b">
        <f t="shared" si="48"/>
        <v>0</v>
      </c>
      <c r="AO144" s="46" t="b">
        <f t="shared" si="49"/>
        <v>0</v>
      </c>
      <c r="AP144" s="47" t="b">
        <f t="shared" si="50"/>
        <v>0</v>
      </c>
      <c r="AQ144" s="44" t="b">
        <f t="shared" si="51"/>
        <v>0</v>
      </c>
      <c r="AR144" s="45" t="b">
        <f t="shared" si="52"/>
        <v>0</v>
      </c>
    </row>
    <row r="145" spans="1:44" s="15" customFormat="1" ht="30" hidden="1" x14ac:dyDescent="0.25">
      <c r="A145" s="3">
        <v>44337</v>
      </c>
      <c r="B145" s="3"/>
      <c r="C145" s="98" t="str">
        <f t="shared" si="53"/>
        <v>Friday</v>
      </c>
      <c r="D145" s="100" t="str">
        <f>IFERROR(INDEX(Holidays!$B$2:$B$995,MATCH(A145,Holidays!$A$2:$A$995,0)),"")</f>
        <v>National Defense Transportation Day</v>
      </c>
      <c r="E145" s="4"/>
      <c r="F145" s="4"/>
      <c r="G145" s="5"/>
      <c r="H145" s="5"/>
      <c r="I145" s="5"/>
      <c r="J145" s="5"/>
      <c r="K145" s="70"/>
      <c r="L145" s="43"/>
      <c r="M145" s="54"/>
      <c r="N145" s="55"/>
      <c r="O145" s="46"/>
      <c r="P145" s="47"/>
      <c r="Q145" s="64"/>
      <c r="R145" s="65"/>
      <c r="S145" s="42">
        <f t="shared" si="38"/>
        <v>0</v>
      </c>
      <c r="T145" s="6">
        <f t="shared" si="54"/>
        <v>0</v>
      </c>
      <c r="U145" s="39">
        <f t="shared" si="55"/>
        <v>0</v>
      </c>
      <c r="V145" s="6">
        <f t="shared" si="39"/>
        <v>0</v>
      </c>
      <c r="W145" s="105"/>
      <c r="X145" s="10"/>
      <c r="Y145" s="105"/>
      <c r="Z145" s="10"/>
      <c r="AA145" s="105"/>
      <c r="AB145" s="10"/>
      <c r="AC145" s="107"/>
      <c r="AD145" s="29"/>
      <c r="AE145" s="106">
        <f t="shared" si="56"/>
        <v>0</v>
      </c>
      <c r="AF145" s="20">
        <f t="shared" si="40"/>
        <v>0</v>
      </c>
      <c r="AG145" s="16" t="b">
        <f t="shared" si="41"/>
        <v>0</v>
      </c>
      <c r="AH145" s="16" t="b">
        <f t="shared" si="42"/>
        <v>0</v>
      </c>
      <c r="AI145" s="16" t="b">
        <f t="shared" si="43"/>
        <v>0</v>
      </c>
      <c r="AJ145" s="41" t="b">
        <f t="shared" si="44"/>
        <v>0</v>
      </c>
      <c r="AK145" s="60" t="b">
        <f t="shared" si="45"/>
        <v>0</v>
      </c>
      <c r="AL145" s="61" t="b">
        <f t="shared" si="46"/>
        <v>0</v>
      </c>
      <c r="AM145" s="54" t="b">
        <f t="shared" si="47"/>
        <v>0</v>
      </c>
      <c r="AN145" s="55" t="b">
        <f t="shared" si="48"/>
        <v>0</v>
      </c>
      <c r="AO145" s="46" t="b">
        <f t="shared" si="49"/>
        <v>0</v>
      </c>
      <c r="AP145" s="47" t="b">
        <f t="shared" si="50"/>
        <v>0</v>
      </c>
      <c r="AQ145" s="44" t="b">
        <f t="shared" si="51"/>
        <v>0</v>
      </c>
      <c r="AR145" s="45" t="b">
        <f t="shared" si="52"/>
        <v>0</v>
      </c>
    </row>
    <row r="146" spans="1:44" s="15" customFormat="1" ht="15.75" hidden="1" x14ac:dyDescent="0.25">
      <c r="A146" s="3">
        <v>44338</v>
      </c>
      <c r="B146" s="3"/>
      <c r="C146" s="98" t="str">
        <f t="shared" si="53"/>
        <v>Saturday</v>
      </c>
      <c r="D146" s="100" t="str">
        <f>IFERROR(INDEX(Holidays!$B$2:$B$995,MATCH(A146,Holidays!$A$2:$A$995,0)),"")</f>
        <v>National Maritime Day</v>
      </c>
      <c r="E146" s="4"/>
      <c r="F146" s="4"/>
      <c r="G146" s="5"/>
      <c r="H146" s="5"/>
      <c r="I146" s="5"/>
      <c r="J146" s="5"/>
      <c r="K146" s="70"/>
      <c r="L146" s="43"/>
      <c r="M146" s="54"/>
      <c r="N146" s="55"/>
      <c r="O146" s="46"/>
      <c r="P146" s="47"/>
      <c r="Q146" s="64"/>
      <c r="R146" s="65"/>
      <c r="S146" s="42">
        <f t="shared" si="38"/>
        <v>0</v>
      </c>
      <c r="T146" s="6">
        <f t="shared" si="54"/>
        <v>0</v>
      </c>
      <c r="U146" s="39">
        <f t="shared" si="55"/>
        <v>0</v>
      </c>
      <c r="V146" s="6">
        <f t="shared" si="39"/>
        <v>0</v>
      </c>
      <c r="W146" s="105"/>
      <c r="X146" s="10"/>
      <c r="Y146" s="105"/>
      <c r="Z146" s="10"/>
      <c r="AA146" s="105"/>
      <c r="AB146" s="10"/>
      <c r="AC146" s="107"/>
      <c r="AD146" s="29"/>
      <c r="AE146" s="106">
        <f t="shared" si="56"/>
        <v>0</v>
      </c>
      <c r="AF146" s="20">
        <f t="shared" si="40"/>
        <v>0</v>
      </c>
      <c r="AG146" s="16" t="b">
        <f t="shared" si="41"/>
        <v>0</v>
      </c>
      <c r="AH146" s="16" t="b">
        <f t="shared" si="42"/>
        <v>0</v>
      </c>
      <c r="AI146" s="16" t="b">
        <f t="shared" si="43"/>
        <v>0</v>
      </c>
      <c r="AJ146" s="41" t="b">
        <f t="shared" si="44"/>
        <v>0</v>
      </c>
      <c r="AK146" s="60" t="b">
        <f t="shared" si="45"/>
        <v>0</v>
      </c>
      <c r="AL146" s="61" t="b">
        <f t="shared" si="46"/>
        <v>0</v>
      </c>
      <c r="AM146" s="54" t="b">
        <f t="shared" si="47"/>
        <v>0</v>
      </c>
      <c r="AN146" s="55" t="b">
        <f t="shared" si="48"/>
        <v>0</v>
      </c>
      <c r="AO146" s="46" t="b">
        <f t="shared" si="49"/>
        <v>0</v>
      </c>
      <c r="AP146" s="47" t="b">
        <f t="shared" si="50"/>
        <v>0</v>
      </c>
      <c r="AQ146" s="44" t="b">
        <f t="shared" si="51"/>
        <v>0</v>
      </c>
      <c r="AR146" s="45" t="b">
        <f t="shared" si="52"/>
        <v>0</v>
      </c>
    </row>
    <row r="147" spans="1:44" s="15" customFormat="1" ht="15.75" hidden="1" x14ac:dyDescent="0.25">
      <c r="A147" s="3">
        <v>44339</v>
      </c>
      <c r="B147" s="3"/>
      <c r="C147" s="98" t="str">
        <f t="shared" si="53"/>
        <v>Sunday</v>
      </c>
      <c r="D147" s="100" t="str">
        <f>IFERROR(INDEX(Holidays!$B$2:$B$995,MATCH(A147,Holidays!$A$2:$A$995,0)),"")</f>
        <v>Pentecost</v>
      </c>
      <c r="E147" s="4"/>
      <c r="F147" s="4"/>
      <c r="G147" s="5"/>
      <c r="H147" s="5"/>
      <c r="I147" s="5"/>
      <c r="J147" s="5"/>
      <c r="K147" s="70"/>
      <c r="L147" s="43"/>
      <c r="M147" s="54"/>
      <c r="N147" s="55"/>
      <c r="O147" s="46"/>
      <c r="P147" s="47"/>
      <c r="Q147" s="64"/>
      <c r="R147" s="65"/>
      <c r="S147" s="42">
        <f t="shared" si="38"/>
        <v>0</v>
      </c>
      <c r="T147" s="6">
        <f t="shared" si="54"/>
        <v>0</v>
      </c>
      <c r="U147" s="39">
        <f t="shared" si="55"/>
        <v>0</v>
      </c>
      <c r="V147" s="6">
        <f t="shared" si="39"/>
        <v>0</v>
      </c>
      <c r="W147" s="105"/>
      <c r="X147" s="10"/>
      <c r="Y147" s="105"/>
      <c r="Z147" s="10"/>
      <c r="AA147" s="105"/>
      <c r="AB147" s="10"/>
      <c r="AC147" s="107"/>
      <c r="AD147" s="29"/>
      <c r="AE147" s="106">
        <f t="shared" si="56"/>
        <v>0</v>
      </c>
      <c r="AF147" s="20">
        <f t="shared" si="40"/>
        <v>0</v>
      </c>
      <c r="AG147" s="16" t="b">
        <f t="shared" si="41"/>
        <v>0</v>
      </c>
      <c r="AH147" s="16" t="b">
        <f t="shared" si="42"/>
        <v>0</v>
      </c>
      <c r="AI147" s="16" t="b">
        <f t="shared" si="43"/>
        <v>0</v>
      </c>
      <c r="AJ147" s="41" t="b">
        <f t="shared" si="44"/>
        <v>0</v>
      </c>
      <c r="AK147" s="60" t="b">
        <f t="shared" si="45"/>
        <v>0</v>
      </c>
      <c r="AL147" s="61" t="b">
        <f t="shared" si="46"/>
        <v>0</v>
      </c>
      <c r="AM147" s="54" t="b">
        <f t="shared" si="47"/>
        <v>0</v>
      </c>
      <c r="AN147" s="55" t="b">
        <f t="shared" si="48"/>
        <v>0</v>
      </c>
      <c r="AO147" s="46" t="b">
        <f t="shared" si="49"/>
        <v>0</v>
      </c>
      <c r="AP147" s="47" t="b">
        <f t="shared" si="50"/>
        <v>0</v>
      </c>
      <c r="AQ147" s="44" t="b">
        <f t="shared" si="51"/>
        <v>0</v>
      </c>
      <c r="AR147" s="45" t="b">
        <f t="shared" si="52"/>
        <v>0</v>
      </c>
    </row>
    <row r="148" spans="1:44" s="15" customFormat="1" ht="15.75" hidden="1" x14ac:dyDescent="0.25">
      <c r="A148" s="3">
        <v>44340</v>
      </c>
      <c r="B148" s="3"/>
      <c r="C148" s="98" t="str">
        <f t="shared" si="53"/>
        <v>Monday</v>
      </c>
      <c r="D148" s="100" t="str">
        <f>IFERROR(INDEX(Holidays!$B$2:$B$995,MATCH(A148,Holidays!$A$2:$A$995,0)),"")</f>
        <v>Whit Monday</v>
      </c>
      <c r="E148" s="4"/>
      <c r="F148" s="4"/>
      <c r="G148" s="5"/>
      <c r="H148" s="5"/>
      <c r="I148" s="5"/>
      <c r="J148" s="5"/>
      <c r="K148" s="70"/>
      <c r="L148" s="43"/>
      <c r="M148" s="54"/>
      <c r="N148" s="55"/>
      <c r="O148" s="46"/>
      <c r="P148" s="47"/>
      <c r="Q148" s="64"/>
      <c r="R148" s="65"/>
      <c r="S148" s="42">
        <f t="shared" si="38"/>
        <v>0</v>
      </c>
      <c r="T148" s="6">
        <f t="shared" si="54"/>
        <v>0</v>
      </c>
      <c r="U148" s="39">
        <f t="shared" si="55"/>
        <v>0</v>
      </c>
      <c r="V148" s="6">
        <f t="shared" si="39"/>
        <v>0</v>
      </c>
      <c r="W148" s="105"/>
      <c r="X148" s="10"/>
      <c r="Y148" s="105"/>
      <c r="Z148" s="10"/>
      <c r="AA148" s="105"/>
      <c r="AB148" s="10"/>
      <c r="AC148" s="107"/>
      <c r="AD148" s="29"/>
      <c r="AE148" s="106">
        <f t="shared" si="56"/>
        <v>0</v>
      </c>
      <c r="AF148" s="20">
        <f t="shared" si="40"/>
        <v>0</v>
      </c>
      <c r="AG148" s="16" t="b">
        <f t="shared" si="41"/>
        <v>0</v>
      </c>
      <c r="AH148" s="16" t="b">
        <f t="shared" si="42"/>
        <v>0</v>
      </c>
      <c r="AI148" s="16" t="b">
        <f t="shared" si="43"/>
        <v>0</v>
      </c>
      <c r="AJ148" s="41" t="b">
        <f t="shared" si="44"/>
        <v>0</v>
      </c>
      <c r="AK148" s="60" t="b">
        <f t="shared" si="45"/>
        <v>0</v>
      </c>
      <c r="AL148" s="61" t="b">
        <f t="shared" si="46"/>
        <v>0</v>
      </c>
      <c r="AM148" s="54" t="b">
        <f t="shared" si="47"/>
        <v>0</v>
      </c>
      <c r="AN148" s="55" t="b">
        <f t="shared" si="48"/>
        <v>0</v>
      </c>
      <c r="AO148" s="46" t="b">
        <f t="shared" si="49"/>
        <v>0</v>
      </c>
      <c r="AP148" s="47" t="b">
        <f t="shared" si="50"/>
        <v>0</v>
      </c>
      <c r="AQ148" s="44" t="b">
        <f t="shared" si="51"/>
        <v>0</v>
      </c>
      <c r="AR148" s="45" t="b">
        <f t="shared" si="52"/>
        <v>0</v>
      </c>
    </row>
    <row r="149" spans="1:44" s="15" customFormat="1" ht="15.75" hidden="1" x14ac:dyDescent="0.25">
      <c r="A149" s="3">
        <v>44341</v>
      </c>
      <c r="B149" s="3"/>
      <c r="C149" s="98" t="str">
        <f t="shared" si="53"/>
        <v>Tuesday</v>
      </c>
      <c r="D149" s="100" t="str">
        <f>IFERROR(INDEX(Holidays!$B$2:$B$995,MATCH(A149,Holidays!$A$2:$A$995,0)),"")</f>
        <v>National Missing Children's Day</v>
      </c>
      <c r="E149" s="4"/>
      <c r="F149" s="4"/>
      <c r="G149" s="5"/>
      <c r="H149" s="5"/>
      <c r="I149" s="5"/>
      <c r="J149" s="5"/>
      <c r="K149" s="70"/>
      <c r="L149" s="43"/>
      <c r="M149" s="54"/>
      <c r="N149" s="55"/>
      <c r="O149" s="46"/>
      <c r="P149" s="47"/>
      <c r="Q149" s="64"/>
      <c r="R149" s="65"/>
      <c r="S149" s="42">
        <f t="shared" si="38"/>
        <v>0</v>
      </c>
      <c r="T149" s="6">
        <f t="shared" si="54"/>
        <v>0</v>
      </c>
      <c r="U149" s="39">
        <f t="shared" si="55"/>
        <v>0</v>
      </c>
      <c r="V149" s="6">
        <f t="shared" si="39"/>
        <v>0</v>
      </c>
      <c r="W149" s="105"/>
      <c r="X149" s="10"/>
      <c r="Y149" s="105"/>
      <c r="Z149" s="10"/>
      <c r="AA149" s="105"/>
      <c r="AB149" s="10"/>
      <c r="AC149" s="107"/>
      <c r="AD149" s="29"/>
      <c r="AE149" s="106">
        <f t="shared" si="56"/>
        <v>0</v>
      </c>
      <c r="AF149" s="20">
        <f t="shared" si="40"/>
        <v>0</v>
      </c>
      <c r="AG149" s="16" t="b">
        <f t="shared" si="41"/>
        <v>0</v>
      </c>
      <c r="AH149" s="16" t="b">
        <f t="shared" si="42"/>
        <v>0</v>
      </c>
      <c r="AI149" s="16" t="b">
        <f t="shared" si="43"/>
        <v>0</v>
      </c>
      <c r="AJ149" s="41" t="b">
        <f t="shared" si="44"/>
        <v>0</v>
      </c>
      <c r="AK149" s="60" t="b">
        <f t="shared" si="45"/>
        <v>0</v>
      </c>
      <c r="AL149" s="61" t="b">
        <f t="shared" si="46"/>
        <v>0</v>
      </c>
      <c r="AM149" s="54" t="b">
        <f t="shared" si="47"/>
        <v>0</v>
      </c>
      <c r="AN149" s="55" t="b">
        <f t="shared" si="48"/>
        <v>0</v>
      </c>
      <c r="AO149" s="46" t="b">
        <f t="shared" si="49"/>
        <v>0</v>
      </c>
      <c r="AP149" s="47" t="b">
        <f t="shared" si="50"/>
        <v>0</v>
      </c>
      <c r="AQ149" s="44" t="b">
        <f t="shared" si="51"/>
        <v>0</v>
      </c>
      <c r="AR149" s="45" t="b">
        <f t="shared" si="52"/>
        <v>0</v>
      </c>
    </row>
    <row r="150" spans="1:44" s="15" customFormat="1" ht="15.75" hidden="1" x14ac:dyDescent="0.25">
      <c r="A150" s="3">
        <v>44342</v>
      </c>
      <c r="B150" s="110"/>
      <c r="C150" s="98" t="str">
        <f t="shared" si="53"/>
        <v>Wednesday</v>
      </c>
      <c r="D150" s="100" t="str">
        <f>IFERROR(INDEX(Holidays!$B$2:$B$995,MATCH(A150,Holidays!$A$2:$A$995,0)),"")</f>
        <v/>
      </c>
      <c r="E150" s="4"/>
      <c r="F150" s="4"/>
      <c r="G150" s="5"/>
      <c r="H150" s="5"/>
      <c r="I150" s="5"/>
      <c r="J150" s="5"/>
      <c r="K150" s="70"/>
      <c r="L150" s="43"/>
      <c r="M150" s="54"/>
      <c r="N150" s="55"/>
      <c r="O150" s="46"/>
      <c r="P150" s="47"/>
      <c r="Q150" s="64"/>
      <c r="R150" s="65"/>
      <c r="S150" s="42">
        <f t="shared" si="38"/>
        <v>0</v>
      </c>
      <c r="T150" s="6">
        <f t="shared" si="54"/>
        <v>0</v>
      </c>
      <c r="U150" s="39">
        <f t="shared" si="55"/>
        <v>0</v>
      </c>
      <c r="V150" s="6">
        <f t="shared" si="39"/>
        <v>0</v>
      </c>
      <c r="W150" s="105"/>
      <c r="X150" s="10"/>
      <c r="Y150" s="105"/>
      <c r="Z150" s="10"/>
      <c r="AA150" s="105"/>
      <c r="AB150" s="10"/>
      <c r="AC150" s="107"/>
      <c r="AD150" s="29"/>
      <c r="AE150" s="106">
        <f t="shared" si="56"/>
        <v>0</v>
      </c>
      <c r="AF150" s="20">
        <f t="shared" si="40"/>
        <v>0</v>
      </c>
      <c r="AG150" s="16" t="b">
        <f t="shared" si="41"/>
        <v>0</v>
      </c>
      <c r="AH150" s="16" t="b">
        <f t="shared" si="42"/>
        <v>0</v>
      </c>
      <c r="AI150" s="16" t="b">
        <f t="shared" si="43"/>
        <v>0</v>
      </c>
      <c r="AJ150" s="41" t="b">
        <f t="shared" si="44"/>
        <v>0</v>
      </c>
      <c r="AK150" s="60" t="b">
        <f t="shared" si="45"/>
        <v>0</v>
      </c>
      <c r="AL150" s="61" t="b">
        <f t="shared" si="46"/>
        <v>0</v>
      </c>
      <c r="AM150" s="54" t="b">
        <f t="shared" si="47"/>
        <v>0</v>
      </c>
      <c r="AN150" s="55" t="b">
        <f t="shared" si="48"/>
        <v>0</v>
      </c>
      <c r="AO150" s="46" t="b">
        <f t="shared" si="49"/>
        <v>0</v>
      </c>
      <c r="AP150" s="47" t="b">
        <f t="shared" si="50"/>
        <v>0</v>
      </c>
      <c r="AQ150" s="44" t="b">
        <f t="shared" si="51"/>
        <v>0</v>
      </c>
      <c r="AR150" s="45" t="b">
        <f t="shared" si="52"/>
        <v>0</v>
      </c>
    </row>
    <row r="151" spans="1:44" s="15" customFormat="1" ht="15.75" hidden="1" x14ac:dyDescent="0.25">
      <c r="A151" s="3">
        <v>44343</v>
      </c>
      <c r="B151" s="3"/>
      <c r="C151" s="98" t="str">
        <f t="shared" si="53"/>
        <v>Thursday</v>
      </c>
      <c r="D151" s="100" t="str">
        <f>IFERROR(INDEX(Holidays!$B$2:$B$995,MATCH(A151,Holidays!$A$2:$A$995,0)),"")</f>
        <v/>
      </c>
      <c r="E151" s="4"/>
      <c r="F151" s="4"/>
      <c r="G151" s="5"/>
      <c r="H151" s="5"/>
      <c r="I151" s="5"/>
      <c r="J151" s="5"/>
      <c r="K151" s="70"/>
      <c r="L151" s="43"/>
      <c r="M151" s="54"/>
      <c r="N151" s="55"/>
      <c r="O151" s="46"/>
      <c r="P151" s="47"/>
      <c r="Q151" s="64"/>
      <c r="R151" s="65"/>
      <c r="S151" s="42">
        <f t="shared" si="38"/>
        <v>0</v>
      </c>
      <c r="T151" s="6">
        <f t="shared" si="54"/>
        <v>0</v>
      </c>
      <c r="U151" s="39">
        <f t="shared" si="55"/>
        <v>0</v>
      </c>
      <c r="V151" s="6">
        <f t="shared" si="39"/>
        <v>0</v>
      </c>
      <c r="W151" s="105"/>
      <c r="X151" s="10"/>
      <c r="Y151" s="105"/>
      <c r="Z151" s="10"/>
      <c r="AA151" s="105"/>
      <c r="AB151" s="10"/>
      <c r="AC151" s="107"/>
      <c r="AD151" s="29"/>
      <c r="AE151" s="106">
        <f t="shared" si="56"/>
        <v>0</v>
      </c>
      <c r="AF151" s="20">
        <f t="shared" si="40"/>
        <v>0</v>
      </c>
      <c r="AG151" s="16" t="b">
        <f t="shared" si="41"/>
        <v>0</v>
      </c>
      <c r="AH151" s="16" t="b">
        <f t="shared" si="42"/>
        <v>0</v>
      </c>
      <c r="AI151" s="16" t="b">
        <f t="shared" si="43"/>
        <v>0</v>
      </c>
      <c r="AJ151" s="41" t="b">
        <f t="shared" si="44"/>
        <v>0</v>
      </c>
      <c r="AK151" s="60" t="b">
        <f t="shared" si="45"/>
        <v>0</v>
      </c>
      <c r="AL151" s="61" t="b">
        <f t="shared" si="46"/>
        <v>0</v>
      </c>
      <c r="AM151" s="54" t="b">
        <f t="shared" si="47"/>
        <v>0</v>
      </c>
      <c r="AN151" s="55" t="b">
        <f t="shared" si="48"/>
        <v>0</v>
      </c>
      <c r="AO151" s="46" t="b">
        <f t="shared" si="49"/>
        <v>0</v>
      </c>
      <c r="AP151" s="47" t="b">
        <f t="shared" si="50"/>
        <v>0</v>
      </c>
      <c r="AQ151" s="44" t="b">
        <f t="shared" si="51"/>
        <v>0</v>
      </c>
      <c r="AR151" s="45" t="b">
        <f t="shared" si="52"/>
        <v>0</v>
      </c>
    </row>
    <row r="152" spans="1:44" s="15" customFormat="1" ht="15.75" hidden="1" x14ac:dyDescent="0.25">
      <c r="A152" s="3">
        <v>44344</v>
      </c>
      <c r="B152" s="3"/>
      <c r="C152" s="98" t="str">
        <f t="shared" si="53"/>
        <v>Friday</v>
      </c>
      <c r="D152" s="100" t="str">
        <f>IFERROR(INDEX(Holidays!$B$2:$B$995,MATCH(A152,Holidays!$A$2:$A$995,0)),"")</f>
        <v/>
      </c>
      <c r="E152" s="4"/>
      <c r="F152" s="4"/>
      <c r="G152" s="5"/>
      <c r="H152" s="5"/>
      <c r="I152" s="5"/>
      <c r="J152" s="5"/>
      <c r="K152" s="70"/>
      <c r="L152" s="43"/>
      <c r="M152" s="54"/>
      <c r="N152" s="55"/>
      <c r="O152" s="46"/>
      <c r="P152" s="47"/>
      <c r="Q152" s="64"/>
      <c r="R152" s="65"/>
      <c r="S152" s="42">
        <f t="shared" si="38"/>
        <v>0</v>
      </c>
      <c r="T152" s="6">
        <f t="shared" si="54"/>
        <v>0</v>
      </c>
      <c r="U152" s="39">
        <f t="shared" si="55"/>
        <v>0</v>
      </c>
      <c r="V152" s="6">
        <f t="shared" si="39"/>
        <v>0</v>
      </c>
      <c r="W152" s="105"/>
      <c r="X152" s="10"/>
      <c r="Y152" s="105"/>
      <c r="Z152" s="10"/>
      <c r="AA152" s="105"/>
      <c r="AB152" s="10"/>
      <c r="AC152" s="107"/>
      <c r="AD152" s="29"/>
      <c r="AE152" s="106">
        <f t="shared" si="56"/>
        <v>0</v>
      </c>
      <c r="AF152" s="20">
        <f t="shared" si="40"/>
        <v>0</v>
      </c>
      <c r="AG152" s="16" t="b">
        <f t="shared" si="41"/>
        <v>0</v>
      </c>
      <c r="AH152" s="16" t="b">
        <f t="shared" si="42"/>
        <v>0</v>
      </c>
      <c r="AI152" s="16" t="b">
        <f t="shared" si="43"/>
        <v>0</v>
      </c>
      <c r="AJ152" s="41" t="b">
        <f t="shared" si="44"/>
        <v>0</v>
      </c>
      <c r="AK152" s="60" t="b">
        <f t="shared" si="45"/>
        <v>0</v>
      </c>
      <c r="AL152" s="61" t="b">
        <f t="shared" si="46"/>
        <v>0</v>
      </c>
      <c r="AM152" s="54" t="b">
        <f t="shared" si="47"/>
        <v>0</v>
      </c>
      <c r="AN152" s="55" t="b">
        <f t="shared" si="48"/>
        <v>0</v>
      </c>
      <c r="AO152" s="46" t="b">
        <f t="shared" si="49"/>
        <v>0</v>
      </c>
      <c r="AP152" s="47" t="b">
        <f t="shared" si="50"/>
        <v>0</v>
      </c>
      <c r="AQ152" s="44" t="b">
        <f t="shared" si="51"/>
        <v>0</v>
      </c>
      <c r="AR152" s="45" t="b">
        <f t="shared" si="52"/>
        <v>0</v>
      </c>
    </row>
    <row r="153" spans="1:44" s="15" customFormat="1" ht="15.75" hidden="1" x14ac:dyDescent="0.25">
      <c r="A153" s="3">
        <v>44345</v>
      </c>
      <c r="B153" s="3"/>
      <c r="C153" s="98" t="str">
        <f t="shared" si="53"/>
        <v>Saturday</v>
      </c>
      <c r="D153" s="100" t="str">
        <f>IFERROR(INDEX(Holidays!$B$2:$B$995,MATCH(A153,Holidays!$A$2:$A$995,0)),"")</f>
        <v/>
      </c>
      <c r="E153" s="4"/>
      <c r="F153" s="4"/>
      <c r="G153" s="5"/>
      <c r="H153" s="5"/>
      <c r="I153" s="5"/>
      <c r="J153" s="5"/>
      <c r="K153" s="70"/>
      <c r="L153" s="43"/>
      <c r="M153" s="54"/>
      <c r="N153" s="55"/>
      <c r="O153" s="46"/>
      <c r="P153" s="47"/>
      <c r="Q153" s="64"/>
      <c r="R153" s="65"/>
      <c r="S153" s="42">
        <f t="shared" si="38"/>
        <v>0</v>
      </c>
      <c r="T153" s="6">
        <f t="shared" si="54"/>
        <v>0</v>
      </c>
      <c r="U153" s="39">
        <f t="shared" si="55"/>
        <v>0</v>
      </c>
      <c r="V153" s="6">
        <f t="shared" si="39"/>
        <v>0</v>
      </c>
      <c r="W153" s="105"/>
      <c r="X153" s="10"/>
      <c r="Y153" s="105"/>
      <c r="Z153" s="10"/>
      <c r="AA153" s="105"/>
      <c r="AB153" s="10"/>
      <c r="AC153" s="107"/>
      <c r="AD153" s="29"/>
      <c r="AE153" s="106">
        <f t="shared" si="56"/>
        <v>0</v>
      </c>
      <c r="AF153" s="20">
        <f t="shared" si="40"/>
        <v>0</v>
      </c>
      <c r="AG153" s="16" t="b">
        <f t="shared" si="41"/>
        <v>0</v>
      </c>
      <c r="AH153" s="16" t="b">
        <f t="shared" si="42"/>
        <v>0</v>
      </c>
      <c r="AI153" s="16" t="b">
        <f t="shared" si="43"/>
        <v>0</v>
      </c>
      <c r="AJ153" s="41" t="b">
        <f t="shared" si="44"/>
        <v>0</v>
      </c>
      <c r="AK153" s="60" t="b">
        <f t="shared" si="45"/>
        <v>0</v>
      </c>
      <c r="AL153" s="61" t="b">
        <f t="shared" si="46"/>
        <v>0</v>
      </c>
      <c r="AM153" s="54" t="b">
        <f t="shared" si="47"/>
        <v>0</v>
      </c>
      <c r="AN153" s="55" t="b">
        <f t="shared" si="48"/>
        <v>0</v>
      </c>
      <c r="AO153" s="46" t="b">
        <f t="shared" si="49"/>
        <v>0</v>
      </c>
      <c r="AP153" s="47" t="b">
        <f t="shared" si="50"/>
        <v>0</v>
      </c>
      <c r="AQ153" s="44" t="b">
        <f t="shared" si="51"/>
        <v>0</v>
      </c>
      <c r="AR153" s="45" t="b">
        <f t="shared" si="52"/>
        <v>0</v>
      </c>
    </row>
    <row r="154" spans="1:44" s="15" customFormat="1" ht="15.75" hidden="1" x14ac:dyDescent="0.25">
      <c r="A154" s="3">
        <v>44346</v>
      </c>
      <c r="B154" s="3"/>
      <c r="C154" s="98" t="str">
        <f t="shared" si="53"/>
        <v>Sunday</v>
      </c>
      <c r="D154" s="100" t="str">
        <f>IFERROR(INDEX(Holidays!$B$2:$B$995,MATCH(A154,Holidays!$A$2:$A$995,0)),"")</f>
        <v>Trinity Sunday</v>
      </c>
      <c r="E154" s="4"/>
      <c r="F154" s="4"/>
      <c r="G154" s="5"/>
      <c r="H154" s="5"/>
      <c r="I154" s="5"/>
      <c r="J154" s="5"/>
      <c r="K154" s="70"/>
      <c r="L154" s="43"/>
      <c r="M154" s="54"/>
      <c r="N154" s="55"/>
      <c r="O154" s="46"/>
      <c r="P154" s="47"/>
      <c r="Q154" s="64"/>
      <c r="R154" s="65"/>
      <c r="S154" s="42">
        <f t="shared" si="38"/>
        <v>0</v>
      </c>
      <c r="T154" s="6">
        <f t="shared" si="54"/>
        <v>0</v>
      </c>
      <c r="U154" s="39">
        <f t="shared" si="55"/>
        <v>0</v>
      </c>
      <c r="V154" s="6">
        <f t="shared" si="39"/>
        <v>0</v>
      </c>
      <c r="W154" s="105"/>
      <c r="X154" s="10"/>
      <c r="Y154" s="105"/>
      <c r="Z154" s="10"/>
      <c r="AA154" s="105"/>
      <c r="AB154" s="10"/>
      <c r="AC154" s="107"/>
      <c r="AD154" s="29"/>
      <c r="AE154" s="106">
        <f t="shared" si="56"/>
        <v>0</v>
      </c>
      <c r="AF154" s="20">
        <f t="shared" si="40"/>
        <v>0</v>
      </c>
      <c r="AG154" s="16" t="b">
        <f t="shared" si="41"/>
        <v>0</v>
      </c>
      <c r="AH154" s="16" t="b">
        <f t="shared" si="42"/>
        <v>0</v>
      </c>
      <c r="AI154" s="16" t="b">
        <f t="shared" si="43"/>
        <v>0</v>
      </c>
      <c r="AJ154" s="41" t="b">
        <f t="shared" si="44"/>
        <v>0</v>
      </c>
      <c r="AK154" s="60" t="b">
        <f t="shared" si="45"/>
        <v>0</v>
      </c>
      <c r="AL154" s="61" t="b">
        <f t="shared" si="46"/>
        <v>0</v>
      </c>
      <c r="AM154" s="54" t="b">
        <f t="shared" si="47"/>
        <v>0</v>
      </c>
      <c r="AN154" s="55" t="b">
        <f t="shared" si="48"/>
        <v>0</v>
      </c>
      <c r="AO154" s="46" t="b">
        <f t="shared" si="49"/>
        <v>0</v>
      </c>
      <c r="AP154" s="47" t="b">
        <f t="shared" si="50"/>
        <v>0</v>
      </c>
      <c r="AQ154" s="44" t="b">
        <f t="shared" si="51"/>
        <v>0</v>
      </c>
      <c r="AR154" s="45" t="b">
        <f t="shared" si="52"/>
        <v>0</v>
      </c>
    </row>
    <row r="155" spans="1:44" s="15" customFormat="1" ht="15.75" hidden="1" x14ac:dyDescent="0.25">
      <c r="A155" s="3">
        <v>44347</v>
      </c>
      <c r="B155" s="3"/>
      <c r="C155" s="98" t="str">
        <f t="shared" si="53"/>
        <v>Monday</v>
      </c>
      <c r="D155" s="100" t="str">
        <f>IFERROR(INDEX(Holidays!$B$2:$B$995,MATCH(A155,Holidays!$A$2:$A$995,0)),"")</f>
        <v>Memorial Day</v>
      </c>
      <c r="E155" s="4"/>
      <c r="F155" s="4"/>
      <c r="G155" s="5"/>
      <c r="H155" s="5"/>
      <c r="I155" s="5"/>
      <c r="J155" s="5"/>
      <c r="K155" s="70"/>
      <c r="L155" s="43"/>
      <c r="M155" s="54"/>
      <c r="N155" s="55"/>
      <c r="O155" s="46"/>
      <c r="P155" s="47"/>
      <c r="Q155" s="64"/>
      <c r="R155" s="65"/>
      <c r="S155" s="42">
        <f t="shared" si="38"/>
        <v>0</v>
      </c>
      <c r="T155" s="6">
        <f t="shared" si="54"/>
        <v>0</v>
      </c>
      <c r="U155" s="39">
        <f t="shared" si="55"/>
        <v>0</v>
      </c>
      <c r="V155" s="6">
        <f t="shared" si="39"/>
        <v>0</v>
      </c>
      <c r="W155" s="105"/>
      <c r="X155" s="10"/>
      <c r="Y155" s="105"/>
      <c r="Z155" s="10"/>
      <c r="AA155" s="105"/>
      <c r="AB155" s="10"/>
      <c r="AC155" s="107"/>
      <c r="AD155" s="29"/>
      <c r="AE155" s="106">
        <f t="shared" si="56"/>
        <v>0</v>
      </c>
      <c r="AF155" s="20">
        <f t="shared" si="40"/>
        <v>0</v>
      </c>
      <c r="AG155" s="16" t="b">
        <f t="shared" si="41"/>
        <v>0</v>
      </c>
      <c r="AH155" s="16" t="b">
        <f t="shared" si="42"/>
        <v>0</v>
      </c>
      <c r="AI155" s="16" t="b">
        <f t="shared" si="43"/>
        <v>0</v>
      </c>
      <c r="AJ155" s="41" t="b">
        <f t="shared" si="44"/>
        <v>0</v>
      </c>
      <c r="AK155" s="60" t="b">
        <f t="shared" si="45"/>
        <v>0</v>
      </c>
      <c r="AL155" s="61" t="b">
        <f t="shared" si="46"/>
        <v>0</v>
      </c>
      <c r="AM155" s="54" t="b">
        <f t="shared" si="47"/>
        <v>0</v>
      </c>
      <c r="AN155" s="55" t="b">
        <f t="shared" si="48"/>
        <v>0</v>
      </c>
      <c r="AO155" s="46" t="b">
        <f t="shared" si="49"/>
        <v>0</v>
      </c>
      <c r="AP155" s="47" t="b">
        <f t="shared" si="50"/>
        <v>0</v>
      </c>
      <c r="AQ155" s="44" t="b">
        <f t="shared" si="51"/>
        <v>0</v>
      </c>
      <c r="AR155" s="45" t="b">
        <f t="shared" si="52"/>
        <v>0</v>
      </c>
    </row>
    <row r="156" spans="1:44" s="15" customFormat="1" ht="15.75" hidden="1" x14ac:dyDescent="0.25">
      <c r="A156" s="3">
        <v>44348</v>
      </c>
      <c r="B156" s="3"/>
      <c r="C156" s="98" t="str">
        <f t="shared" si="53"/>
        <v>Tuesday</v>
      </c>
      <c r="D156" s="100" t="str">
        <f>IFERROR(INDEX(Holidays!$B$2:$B$995,MATCH(A156,Holidays!$A$2:$A$995,0)),"")</f>
        <v>Statehood Day</v>
      </c>
      <c r="E156" s="4"/>
      <c r="F156" s="4"/>
      <c r="G156" s="5"/>
      <c r="H156" s="5"/>
      <c r="I156" s="5"/>
      <c r="J156" s="5"/>
      <c r="K156" s="70"/>
      <c r="L156" s="43"/>
      <c r="M156" s="54"/>
      <c r="N156" s="55"/>
      <c r="O156" s="46"/>
      <c r="P156" s="47"/>
      <c r="Q156" s="64"/>
      <c r="R156" s="65"/>
      <c r="S156" s="42">
        <f t="shared" si="38"/>
        <v>0</v>
      </c>
      <c r="T156" s="6">
        <f t="shared" si="54"/>
        <v>0</v>
      </c>
      <c r="U156" s="39">
        <f t="shared" si="55"/>
        <v>0</v>
      </c>
      <c r="V156" s="6">
        <f t="shared" si="39"/>
        <v>0</v>
      </c>
      <c r="W156" s="105"/>
      <c r="X156" s="10"/>
      <c r="Y156" s="105"/>
      <c r="Z156" s="10"/>
      <c r="AA156" s="105"/>
      <c r="AB156" s="10"/>
      <c r="AC156" s="107"/>
      <c r="AD156" s="29"/>
      <c r="AE156" s="106">
        <f t="shared" si="56"/>
        <v>0</v>
      </c>
      <c r="AF156" s="20">
        <f t="shared" si="40"/>
        <v>0</v>
      </c>
      <c r="AG156" s="16" t="b">
        <f t="shared" si="41"/>
        <v>0</v>
      </c>
      <c r="AH156" s="16" t="b">
        <f t="shared" si="42"/>
        <v>0</v>
      </c>
      <c r="AI156" s="16" t="b">
        <f t="shared" si="43"/>
        <v>0</v>
      </c>
      <c r="AJ156" s="41" t="b">
        <f t="shared" si="44"/>
        <v>0</v>
      </c>
      <c r="AK156" s="60" t="b">
        <f t="shared" si="45"/>
        <v>0</v>
      </c>
      <c r="AL156" s="61" t="b">
        <f t="shared" si="46"/>
        <v>0</v>
      </c>
      <c r="AM156" s="54" t="b">
        <f t="shared" si="47"/>
        <v>0</v>
      </c>
      <c r="AN156" s="55" t="b">
        <f t="shared" si="48"/>
        <v>0</v>
      </c>
      <c r="AO156" s="46" t="b">
        <f t="shared" si="49"/>
        <v>0</v>
      </c>
      <c r="AP156" s="47" t="b">
        <f t="shared" si="50"/>
        <v>0</v>
      </c>
      <c r="AQ156" s="44" t="b">
        <f t="shared" si="51"/>
        <v>0</v>
      </c>
      <c r="AR156" s="45" t="b">
        <f t="shared" si="52"/>
        <v>0</v>
      </c>
    </row>
    <row r="157" spans="1:44" s="15" customFormat="1" ht="15.75" hidden="1" x14ac:dyDescent="0.25">
      <c r="A157" s="3">
        <v>44349</v>
      </c>
      <c r="B157" s="3"/>
      <c r="C157" s="98" t="str">
        <f t="shared" si="53"/>
        <v>Wednesday</v>
      </c>
      <c r="D157" s="100" t="str">
        <f>IFERROR(INDEX(Holidays!$B$2:$B$995,MATCH(A157,Holidays!$A$2:$A$995,0)),"")</f>
        <v>Native American Day</v>
      </c>
      <c r="E157" s="4"/>
      <c r="F157" s="4"/>
      <c r="G157" s="5"/>
      <c r="H157" s="5"/>
      <c r="I157" s="5"/>
      <c r="J157" s="5"/>
      <c r="K157" s="70"/>
      <c r="L157" s="43"/>
      <c r="M157" s="54"/>
      <c r="N157" s="55"/>
      <c r="O157" s="46"/>
      <c r="P157" s="47"/>
      <c r="Q157" s="64"/>
      <c r="R157" s="65"/>
      <c r="S157" s="42">
        <f t="shared" si="38"/>
        <v>0</v>
      </c>
      <c r="T157" s="6">
        <f t="shared" si="54"/>
        <v>0</v>
      </c>
      <c r="U157" s="39">
        <f t="shared" si="55"/>
        <v>0</v>
      </c>
      <c r="V157" s="6">
        <f t="shared" si="39"/>
        <v>0</v>
      </c>
      <c r="W157" s="105"/>
      <c r="X157" s="10"/>
      <c r="Y157" s="105"/>
      <c r="Z157" s="10"/>
      <c r="AA157" s="105"/>
      <c r="AB157" s="10"/>
      <c r="AC157" s="107"/>
      <c r="AD157" s="29"/>
      <c r="AE157" s="106">
        <f t="shared" si="56"/>
        <v>0</v>
      </c>
      <c r="AF157" s="20">
        <f t="shared" si="40"/>
        <v>0</v>
      </c>
      <c r="AG157" s="16" t="b">
        <f t="shared" si="41"/>
        <v>0</v>
      </c>
      <c r="AH157" s="16" t="b">
        <f t="shared" si="42"/>
        <v>0</v>
      </c>
      <c r="AI157" s="16" t="b">
        <f t="shared" si="43"/>
        <v>0</v>
      </c>
      <c r="AJ157" s="41" t="b">
        <f t="shared" si="44"/>
        <v>0</v>
      </c>
      <c r="AK157" s="60" t="b">
        <f t="shared" si="45"/>
        <v>0</v>
      </c>
      <c r="AL157" s="61" t="b">
        <f t="shared" si="46"/>
        <v>0</v>
      </c>
      <c r="AM157" s="54" t="b">
        <f t="shared" si="47"/>
        <v>0</v>
      </c>
      <c r="AN157" s="55" t="b">
        <f t="shared" si="48"/>
        <v>0</v>
      </c>
      <c r="AO157" s="46" t="b">
        <f t="shared" si="49"/>
        <v>0</v>
      </c>
      <c r="AP157" s="47" t="b">
        <f t="shared" si="50"/>
        <v>0</v>
      </c>
      <c r="AQ157" s="44" t="b">
        <f t="shared" si="51"/>
        <v>0</v>
      </c>
      <c r="AR157" s="45" t="b">
        <f t="shared" si="52"/>
        <v>0</v>
      </c>
    </row>
    <row r="158" spans="1:44" s="15" customFormat="1" ht="15.75" hidden="1" x14ac:dyDescent="0.25">
      <c r="A158" s="3">
        <v>44350</v>
      </c>
      <c r="B158" s="3"/>
      <c r="C158" s="98" t="str">
        <f t="shared" si="53"/>
        <v>Thursday</v>
      </c>
      <c r="D158" s="100" t="str">
        <f>IFERROR(INDEX(Holidays!$B$2:$B$995,MATCH(A158,Holidays!$A$2:$A$995,0)),"")</f>
        <v>Corpus Christi</v>
      </c>
      <c r="E158" s="4"/>
      <c r="F158" s="4"/>
      <c r="G158" s="5"/>
      <c r="H158" s="5"/>
      <c r="I158" s="5"/>
      <c r="J158" s="5"/>
      <c r="K158" s="70"/>
      <c r="L158" s="43"/>
      <c r="M158" s="54"/>
      <c r="N158" s="55"/>
      <c r="O158" s="46"/>
      <c r="P158" s="47"/>
      <c r="Q158" s="64"/>
      <c r="R158" s="65"/>
      <c r="S158" s="42">
        <f t="shared" si="38"/>
        <v>0</v>
      </c>
      <c r="T158" s="6">
        <f t="shared" si="54"/>
        <v>0</v>
      </c>
      <c r="U158" s="39">
        <f t="shared" si="55"/>
        <v>0</v>
      </c>
      <c r="V158" s="6">
        <f t="shared" si="39"/>
        <v>0</v>
      </c>
      <c r="W158" s="105"/>
      <c r="X158" s="10"/>
      <c r="Y158" s="105"/>
      <c r="Z158" s="10"/>
      <c r="AA158" s="105"/>
      <c r="AB158" s="10"/>
      <c r="AC158" s="107"/>
      <c r="AD158" s="29"/>
      <c r="AE158" s="106">
        <f t="shared" si="56"/>
        <v>0</v>
      </c>
      <c r="AF158" s="20">
        <f t="shared" si="40"/>
        <v>0</v>
      </c>
      <c r="AG158" s="16" t="b">
        <f t="shared" si="41"/>
        <v>0</v>
      </c>
      <c r="AH158" s="16" t="b">
        <f t="shared" si="42"/>
        <v>0</v>
      </c>
      <c r="AI158" s="16" t="b">
        <f t="shared" si="43"/>
        <v>0</v>
      </c>
      <c r="AJ158" s="41" t="b">
        <f t="shared" si="44"/>
        <v>0</v>
      </c>
      <c r="AK158" s="60" t="b">
        <f t="shared" si="45"/>
        <v>0</v>
      </c>
      <c r="AL158" s="61" t="b">
        <f t="shared" si="46"/>
        <v>0</v>
      </c>
      <c r="AM158" s="54" t="b">
        <f t="shared" si="47"/>
        <v>0</v>
      </c>
      <c r="AN158" s="55" t="b">
        <f t="shared" si="48"/>
        <v>0</v>
      </c>
      <c r="AO158" s="46" t="b">
        <f t="shared" si="49"/>
        <v>0</v>
      </c>
      <c r="AP158" s="47" t="b">
        <f t="shared" si="50"/>
        <v>0</v>
      </c>
      <c r="AQ158" s="44" t="b">
        <f t="shared" si="51"/>
        <v>0</v>
      </c>
      <c r="AR158" s="45" t="b">
        <f t="shared" si="52"/>
        <v>0</v>
      </c>
    </row>
    <row r="159" spans="1:44" s="15" customFormat="1" ht="15.75" hidden="1" x14ac:dyDescent="0.25">
      <c r="A159" s="3">
        <v>44351</v>
      </c>
      <c r="B159" s="3"/>
      <c r="C159" s="98" t="str">
        <f t="shared" si="53"/>
        <v>Friday</v>
      </c>
      <c r="D159" s="100" t="str">
        <f>IFERROR(INDEX(Holidays!$B$2:$B$995,MATCH(A159,Holidays!$A$2:$A$995,0)),"")</f>
        <v/>
      </c>
      <c r="E159" s="4"/>
      <c r="F159" s="4"/>
      <c r="G159" s="5"/>
      <c r="H159" s="5"/>
      <c r="I159" s="5"/>
      <c r="J159" s="5"/>
      <c r="K159" s="70"/>
      <c r="L159" s="43"/>
      <c r="M159" s="54"/>
      <c r="N159" s="55"/>
      <c r="O159" s="46"/>
      <c r="P159" s="47"/>
      <c r="Q159" s="64"/>
      <c r="R159" s="65"/>
      <c r="S159" s="42">
        <f t="shared" si="38"/>
        <v>0</v>
      </c>
      <c r="T159" s="6">
        <f t="shared" si="54"/>
        <v>0</v>
      </c>
      <c r="U159" s="39">
        <f t="shared" si="55"/>
        <v>0</v>
      </c>
      <c r="V159" s="6">
        <f t="shared" si="39"/>
        <v>0</v>
      </c>
      <c r="W159" s="105"/>
      <c r="X159" s="10"/>
      <c r="Y159" s="105"/>
      <c r="Z159" s="10"/>
      <c r="AA159" s="105"/>
      <c r="AB159" s="10"/>
      <c r="AC159" s="107"/>
      <c r="AD159" s="29"/>
      <c r="AE159" s="106">
        <f t="shared" si="56"/>
        <v>0</v>
      </c>
      <c r="AF159" s="20">
        <f t="shared" si="40"/>
        <v>0</v>
      </c>
      <c r="AG159" s="16" t="b">
        <f t="shared" si="41"/>
        <v>0</v>
      </c>
      <c r="AH159" s="16" t="b">
        <f t="shared" si="42"/>
        <v>0</v>
      </c>
      <c r="AI159" s="16" t="b">
        <f t="shared" si="43"/>
        <v>0</v>
      </c>
      <c r="AJ159" s="41" t="b">
        <f t="shared" si="44"/>
        <v>0</v>
      </c>
      <c r="AK159" s="60" t="b">
        <f t="shared" si="45"/>
        <v>0</v>
      </c>
      <c r="AL159" s="61" t="b">
        <f t="shared" si="46"/>
        <v>0</v>
      </c>
      <c r="AM159" s="54" t="b">
        <f t="shared" si="47"/>
        <v>0</v>
      </c>
      <c r="AN159" s="55" t="b">
        <f t="shared" si="48"/>
        <v>0</v>
      </c>
      <c r="AO159" s="46" t="b">
        <f t="shared" si="49"/>
        <v>0</v>
      </c>
      <c r="AP159" s="47" t="b">
        <f t="shared" si="50"/>
        <v>0</v>
      </c>
      <c r="AQ159" s="44" t="b">
        <f t="shared" si="51"/>
        <v>0</v>
      </c>
      <c r="AR159" s="45" t="b">
        <f t="shared" si="52"/>
        <v>0</v>
      </c>
    </row>
    <row r="160" spans="1:44" s="15" customFormat="1" ht="15.75" hidden="1" x14ac:dyDescent="0.25">
      <c r="A160" s="3">
        <v>44352</v>
      </c>
      <c r="B160" s="3"/>
      <c r="C160" s="98" t="str">
        <f t="shared" si="53"/>
        <v>Saturday</v>
      </c>
      <c r="D160" s="100" t="str">
        <f>IFERROR(INDEX(Holidays!$B$2:$B$995,MATCH(A160,Holidays!$A$2:$A$995,0)),"")</f>
        <v>Belmont Stakes</v>
      </c>
      <c r="E160" s="4"/>
      <c r="F160" s="4"/>
      <c r="G160" s="5"/>
      <c r="H160" s="5"/>
      <c r="I160" s="5"/>
      <c r="J160" s="5"/>
      <c r="K160" s="70"/>
      <c r="L160" s="43"/>
      <c r="M160" s="54"/>
      <c r="N160" s="55"/>
      <c r="O160" s="46"/>
      <c r="P160" s="47"/>
      <c r="Q160" s="64"/>
      <c r="R160" s="65"/>
      <c r="S160" s="42">
        <f t="shared" si="38"/>
        <v>0</v>
      </c>
      <c r="T160" s="6">
        <f t="shared" si="54"/>
        <v>0</v>
      </c>
      <c r="U160" s="39">
        <f t="shared" si="55"/>
        <v>0</v>
      </c>
      <c r="V160" s="6">
        <f t="shared" si="39"/>
        <v>0</v>
      </c>
      <c r="W160" s="105"/>
      <c r="X160" s="10"/>
      <c r="Y160" s="105"/>
      <c r="Z160" s="10"/>
      <c r="AA160" s="105"/>
      <c r="AB160" s="10"/>
      <c r="AC160" s="107"/>
      <c r="AD160" s="29"/>
      <c r="AE160" s="106">
        <f t="shared" si="56"/>
        <v>0</v>
      </c>
      <c r="AF160" s="20">
        <f t="shared" si="40"/>
        <v>0</v>
      </c>
      <c r="AG160" s="16" t="b">
        <f t="shared" si="41"/>
        <v>0</v>
      </c>
      <c r="AH160" s="16" t="b">
        <f t="shared" si="42"/>
        <v>0</v>
      </c>
      <c r="AI160" s="16" t="b">
        <f t="shared" si="43"/>
        <v>0</v>
      </c>
      <c r="AJ160" s="41" t="b">
        <f t="shared" si="44"/>
        <v>0</v>
      </c>
      <c r="AK160" s="60" t="b">
        <f t="shared" si="45"/>
        <v>0</v>
      </c>
      <c r="AL160" s="61" t="b">
        <f t="shared" si="46"/>
        <v>0</v>
      </c>
      <c r="AM160" s="54" t="b">
        <f t="shared" si="47"/>
        <v>0</v>
      </c>
      <c r="AN160" s="55" t="b">
        <f t="shared" si="48"/>
        <v>0</v>
      </c>
      <c r="AO160" s="46" t="b">
        <f t="shared" si="49"/>
        <v>0</v>
      </c>
      <c r="AP160" s="47" t="b">
        <f t="shared" si="50"/>
        <v>0</v>
      </c>
      <c r="AQ160" s="44" t="b">
        <f t="shared" si="51"/>
        <v>0</v>
      </c>
      <c r="AR160" s="45" t="b">
        <f t="shared" si="52"/>
        <v>0</v>
      </c>
    </row>
    <row r="161" spans="1:44" s="15" customFormat="1" ht="15.75" hidden="1" x14ac:dyDescent="0.25">
      <c r="A161" s="3">
        <v>44353</v>
      </c>
      <c r="B161" s="3"/>
      <c r="C161" s="98" t="str">
        <f t="shared" si="53"/>
        <v>Sunday</v>
      </c>
      <c r="D161" s="100" t="str">
        <f>IFERROR(INDEX(Holidays!$B$2:$B$995,MATCH(A161,Holidays!$A$2:$A$995,0)),"")</f>
        <v>D-Day</v>
      </c>
      <c r="E161" s="4"/>
      <c r="F161" s="4"/>
      <c r="G161" s="5"/>
      <c r="H161" s="5"/>
      <c r="I161" s="5"/>
      <c r="J161" s="5"/>
      <c r="K161" s="70"/>
      <c r="L161" s="43"/>
      <c r="M161" s="54"/>
      <c r="N161" s="55"/>
      <c r="O161" s="46"/>
      <c r="P161" s="47"/>
      <c r="Q161" s="64"/>
      <c r="R161" s="65"/>
      <c r="S161" s="42">
        <f t="shared" si="38"/>
        <v>0</v>
      </c>
      <c r="T161" s="6">
        <f t="shared" si="54"/>
        <v>0</v>
      </c>
      <c r="U161" s="39">
        <f t="shared" si="55"/>
        <v>0</v>
      </c>
      <c r="V161" s="6">
        <f t="shared" si="39"/>
        <v>0</v>
      </c>
      <c r="W161" s="105"/>
      <c r="X161" s="10"/>
      <c r="Y161" s="105"/>
      <c r="Z161" s="10"/>
      <c r="AA161" s="105"/>
      <c r="AB161" s="10"/>
      <c r="AC161" s="107"/>
      <c r="AD161" s="29"/>
      <c r="AE161" s="106">
        <f t="shared" si="56"/>
        <v>0</v>
      </c>
      <c r="AF161" s="20">
        <f t="shared" si="40"/>
        <v>0</v>
      </c>
      <c r="AG161" s="16" t="b">
        <f t="shared" si="41"/>
        <v>0</v>
      </c>
      <c r="AH161" s="16" t="b">
        <f t="shared" si="42"/>
        <v>0</v>
      </c>
      <c r="AI161" s="16" t="b">
        <f t="shared" si="43"/>
        <v>0</v>
      </c>
      <c r="AJ161" s="41" t="b">
        <f t="shared" si="44"/>
        <v>0</v>
      </c>
      <c r="AK161" s="60" t="b">
        <f t="shared" si="45"/>
        <v>0</v>
      </c>
      <c r="AL161" s="61" t="b">
        <f t="shared" si="46"/>
        <v>0</v>
      </c>
      <c r="AM161" s="54" t="b">
        <f t="shared" si="47"/>
        <v>0</v>
      </c>
      <c r="AN161" s="55" t="b">
        <f t="shared" si="48"/>
        <v>0</v>
      </c>
      <c r="AO161" s="46" t="b">
        <f t="shared" si="49"/>
        <v>0</v>
      </c>
      <c r="AP161" s="47" t="b">
        <f t="shared" si="50"/>
        <v>0</v>
      </c>
      <c r="AQ161" s="44" t="b">
        <f t="shared" si="51"/>
        <v>0</v>
      </c>
      <c r="AR161" s="45" t="b">
        <f t="shared" si="52"/>
        <v>0</v>
      </c>
    </row>
    <row r="162" spans="1:44" s="15" customFormat="1" ht="15.75" hidden="1" x14ac:dyDescent="0.25">
      <c r="A162" s="3">
        <v>44354</v>
      </c>
      <c r="B162" s="3"/>
      <c r="C162" s="98" t="str">
        <f t="shared" si="53"/>
        <v>Monday</v>
      </c>
      <c r="D162" s="100" t="str">
        <f>IFERROR(INDEX(Holidays!$B$2:$B$995,MATCH(A162,Holidays!$A$2:$A$995,0)),"")</f>
        <v>Jefferson Davis' Birthday</v>
      </c>
      <c r="E162" s="4"/>
      <c r="F162" s="4"/>
      <c r="G162" s="5"/>
      <c r="H162" s="5"/>
      <c r="I162" s="5"/>
      <c r="J162" s="5"/>
      <c r="K162" s="70"/>
      <c r="L162" s="43"/>
      <c r="M162" s="54"/>
      <c r="N162" s="55"/>
      <c r="O162" s="46"/>
      <c r="P162" s="47"/>
      <c r="Q162" s="64"/>
      <c r="R162" s="65"/>
      <c r="S162" s="42">
        <f t="shared" si="38"/>
        <v>0</v>
      </c>
      <c r="T162" s="6">
        <f t="shared" si="54"/>
        <v>0</v>
      </c>
      <c r="U162" s="39">
        <f t="shared" si="55"/>
        <v>0</v>
      </c>
      <c r="V162" s="6">
        <f t="shared" si="39"/>
        <v>0</v>
      </c>
      <c r="W162" s="105"/>
      <c r="X162" s="10"/>
      <c r="Y162" s="105"/>
      <c r="Z162" s="10"/>
      <c r="AA162" s="105"/>
      <c r="AB162" s="10"/>
      <c r="AC162" s="107"/>
      <c r="AD162" s="29"/>
      <c r="AE162" s="106">
        <f t="shared" si="56"/>
        <v>0</v>
      </c>
      <c r="AF162" s="20">
        <f t="shared" si="40"/>
        <v>0</v>
      </c>
      <c r="AG162" s="16" t="b">
        <f t="shared" si="41"/>
        <v>0</v>
      </c>
      <c r="AH162" s="16" t="b">
        <f t="shared" si="42"/>
        <v>0</v>
      </c>
      <c r="AI162" s="16" t="b">
        <f t="shared" si="43"/>
        <v>0</v>
      </c>
      <c r="AJ162" s="41" t="b">
        <f t="shared" si="44"/>
        <v>0</v>
      </c>
      <c r="AK162" s="60" t="b">
        <f t="shared" si="45"/>
        <v>0</v>
      </c>
      <c r="AL162" s="61" t="b">
        <f t="shared" si="46"/>
        <v>0</v>
      </c>
      <c r="AM162" s="54" t="b">
        <f t="shared" si="47"/>
        <v>0</v>
      </c>
      <c r="AN162" s="55" t="b">
        <f t="shared" si="48"/>
        <v>0</v>
      </c>
      <c r="AO162" s="46" t="b">
        <f t="shared" si="49"/>
        <v>0</v>
      </c>
      <c r="AP162" s="47" t="b">
        <f t="shared" si="50"/>
        <v>0</v>
      </c>
      <c r="AQ162" s="44" t="b">
        <f t="shared" si="51"/>
        <v>0</v>
      </c>
      <c r="AR162" s="45" t="b">
        <f t="shared" si="52"/>
        <v>0</v>
      </c>
    </row>
    <row r="163" spans="1:44" s="15" customFormat="1" ht="15.75" hidden="1" x14ac:dyDescent="0.25">
      <c r="A163" s="3">
        <v>44355</v>
      </c>
      <c r="B163" s="3"/>
      <c r="C163" s="98" t="str">
        <f t="shared" si="53"/>
        <v>Tuesday</v>
      </c>
      <c r="D163" s="100" t="str">
        <f>IFERROR(INDEX(Holidays!$B$2:$B$995,MATCH(A163,Holidays!$A$2:$A$995,0)),"")</f>
        <v/>
      </c>
      <c r="E163" s="4"/>
      <c r="F163" s="4"/>
      <c r="G163" s="5"/>
      <c r="H163" s="5"/>
      <c r="I163" s="5"/>
      <c r="J163" s="5"/>
      <c r="K163" s="70"/>
      <c r="L163" s="43"/>
      <c r="M163" s="54"/>
      <c r="N163" s="55"/>
      <c r="O163" s="46"/>
      <c r="P163" s="47"/>
      <c r="Q163" s="64"/>
      <c r="R163" s="65"/>
      <c r="S163" s="42">
        <f t="shared" si="38"/>
        <v>0</v>
      </c>
      <c r="T163" s="6">
        <f t="shared" si="54"/>
        <v>0</v>
      </c>
      <c r="U163" s="39">
        <f t="shared" si="55"/>
        <v>0</v>
      </c>
      <c r="V163" s="6">
        <f t="shared" si="39"/>
        <v>0</v>
      </c>
      <c r="W163" s="105"/>
      <c r="X163" s="10"/>
      <c r="Y163" s="105"/>
      <c r="Z163" s="10"/>
      <c r="AA163" s="105"/>
      <c r="AB163" s="10"/>
      <c r="AC163" s="107"/>
      <c r="AD163" s="29"/>
      <c r="AE163" s="106">
        <f t="shared" si="56"/>
        <v>0</v>
      </c>
      <c r="AF163" s="20">
        <f t="shared" si="40"/>
        <v>0</v>
      </c>
      <c r="AG163" s="16" t="b">
        <f t="shared" si="41"/>
        <v>0</v>
      </c>
      <c r="AH163" s="16" t="b">
        <f t="shared" si="42"/>
        <v>0</v>
      </c>
      <c r="AI163" s="16" t="b">
        <f t="shared" si="43"/>
        <v>0</v>
      </c>
      <c r="AJ163" s="41" t="b">
        <f t="shared" si="44"/>
        <v>0</v>
      </c>
      <c r="AK163" s="60" t="b">
        <f t="shared" si="45"/>
        <v>0</v>
      </c>
      <c r="AL163" s="61" t="b">
        <f t="shared" si="46"/>
        <v>0</v>
      </c>
      <c r="AM163" s="54" t="b">
        <f t="shared" si="47"/>
        <v>0</v>
      </c>
      <c r="AN163" s="55" t="b">
        <f t="shared" si="48"/>
        <v>0</v>
      </c>
      <c r="AO163" s="46" t="b">
        <f t="shared" si="49"/>
        <v>0</v>
      </c>
      <c r="AP163" s="47" t="b">
        <f t="shared" si="50"/>
        <v>0</v>
      </c>
      <c r="AQ163" s="44" t="b">
        <f t="shared" si="51"/>
        <v>0</v>
      </c>
      <c r="AR163" s="45" t="b">
        <f t="shared" si="52"/>
        <v>0</v>
      </c>
    </row>
    <row r="164" spans="1:44" s="15" customFormat="1" ht="15.75" hidden="1" x14ac:dyDescent="0.25">
      <c r="A164" s="3">
        <v>44356</v>
      </c>
      <c r="B164" s="3"/>
      <c r="C164" s="98" t="str">
        <f t="shared" si="53"/>
        <v>Wednesday</v>
      </c>
      <c r="D164" s="100" t="str">
        <f>IFERROR(INDEX(Holidays!$B$2:$B$995,MATCH(A164,Holidays!$A$2:$A$995,0)),"")</f>
        <v/>
      </c>
      <c r="E164" s="4"/>
      <c r="F164" s="4"/>
      <c r="G164" s="5"/>
      <c r="H164" s="5"/>
      <c r="I164" s="5"/>
      <c r="J164" s="5"/>
      <c r="K164" s="70"/>
      <c r="L164" s="43"/>
      <c r="M164" s="54"/>
      <c r="N164" s="55"/>
      <c r="O164" s="46"/>
      <c r="P164" s="47"/>
      <c r="Q164" s="64"/>
      <c r="R164" s="65"/>
      <c r="S164" s="42">
        <f t="shared" si="38"/>
        <v>0</v>
      </c>
      <c r="T164" s="6">
        <f t="shared" si="54"/>
        <v>0</v>
      </c>
      <c r="U164" s="39">
        <f t="shared" si="55"/>
        <v>0</v>
      </c>
      <c r="V164" s="6">
        <f t="shared" si="39"/>
        <v>0</v>
      </c>
      <c r="W164" s="105"/>
      <c r="X164" s="10"/>
      <c r="Y164" s="105"/>
      <c r="Z164" s="10"/>
      <c r="AA164" s="105"/>
      <c r="AB164" s="10"/>
      <c r="AC164" s="107"/>
      <c r="AD164" s="29"/>
      <c r="AE164" s="106">
        <f t="shared" si="56"/>
        <v>0</v>
      </c>
      <c r="AF164" s="20">
        <f t="shared" si="40"/>
        <v>0</v>
      </c>
      <c r="AG164" s="16" t="b">
        <f t="shared" si="41"/>
        <v>0</v>
      </c>
      <c r="AH164" s="16" t="b">
        <f t="shared" si="42"/>
        <v>0</v>
      </c>
      <c r="AI164" s="16" t="b">
        <f t="shared" si="43"/>
        <v>0</v>
      </c>
      <c r="AJ164" s="41" t="b">
        <f t="shared" si="44"/>
        <v>0</v>
      </c>
      <c r="AK164" s="60" t="b">
        <f t="shared" si="45"/>
        <v>0</v>
      </c>
      <c r="AL164" s="61" t="b">
        <f t="shared" si="46"/>
        <v>0</v>
      </c>
      <c r="AM164" s="54" t="b">
        <f t="shared" si="47"/>
        <v>0</v>
      </c>
      <c r="AN164" s="55" t="b">
        <f t="shared" si="48"/>
        <v>0</v>
      </c>
      <c r="AO164" s="46" t="b">
        <f t="shared" si="49"/>
        <v>0</v>
      </c>
      <c r="AP164" s="47" t="b">
        <f t="shared" si="50"/>
        <v>0</v>
      </c>
      <c r="AQ164" s="44" t="b">
        <f t="shared" si="51"/>
        <v>0</v>
      </c>
      <c r="AR164" s="45" t="b">
        <f t="shared" si="52"/>
        <v>0</v>
      </c>
    </row>
    <row r="165" spans="1:44" s="15" customFormat="1" ht="15.75" hidden="1" x14ac:dyDescent="0.25">
      <c r="A165" s="3">
        <v>44357</v>
      </c>
      <c r="B165" s="3"/>
      <c r="C165" s="98" t="str">
        <f t="shared" si="53"/>
        <v>Thursday</v>
      </c>
      <c r="D165" s="100" t="str">
        <f>IFERROR(INDEX(Holidays!$B$2:$B$995,MATCH(A165,Holidays!$A$2:$A$995,0)),"")</f>
        <v/>
      </c>
      <c r="E165" s="4"/>
      <c r="F165" s="4"/>
      <c r="G165" s="5"/>
      <c r="H165" s="5"/>
      <c r="I165" s="5"/>
      <c r="J165" s="5"/>
      <c r="K165" s="70"/>
      <c r="L165" s="43"/>
      <c r="M165" s="54"/>
      <c r="N165" s="55"/>
      <c r="O165" s="46"/>
      <c r="P165" s="47"/>
      <c r="Q165" s="64"/>
      <c r="R165" s="65"/>
      <c r="S165" s="42">
        <f t="shared" si="38"/>
        <v>0</v>
      </c>
      <c r="T165" s="6">
        <f t="shared" si="54"/>
        <v>0</v>
      </c>
      <c r="U165" s="39">
        <f t="shared" si="55"/>
        <v>0</v>
      </c>
      <c r="V165" s="6">
        <f t="shared" si="39"/>
        <v>0</v>
      </c>
      <c r="W165" s="105"/>
      <c r="X165" s="10"/>
      <c r="Y165" s="105"/>
      <c r="Z165" s="10"/>
      <c r="AA165" s="105"/>
      <c r="AB165" s="10"/>
      <c r="AC165" s="107"/>
      <c r="AD165" s="29"/>
      <c r="AE165" s="106">
        <f t="shared" si="56"/>
        <v>0</v>
      </c>
      <c r="AF165" s="20">
        <f t="shared" si="40"/>
        <v>0</v>
      </c>
      <c r="AG165" s="16" t="b">
        <f t="shared" si="41"/>
        <v>0</v>
      </c>
      <c r="AH165" s="16" t="b">
        <f t="shared" si="42"/>
        <v>0</v>
      </c>
      <c r="AI165" s="16" t="b">
        <f t="shared" si="43"/>
        <v>0</v>
      </c>
      <c r="AJ165" s="41" t="b">
        <f t="shared" si="44"/>
        <v>0</v>
      </c>
      <c r="AK165" s="60" t="b">
        <f t="shared" si="45"/>
        <v>0</v>
      </c>
      <c r="AL165" s="61" t="b">
        <f t="shared" si="46"/>
        <v>0</v>
      </c>
      <c r="AM165" s="54" t="b">
        <f t="shared" si="47"/>
        <v>0</v>
      </c>
      <c r="AN165" s="55" t="b">
        <f t="shared" si="48"/>
        <v>0</v>
      </c>
      <c r="AO165" s="46" t="b">
        <f t="shared" si="49"/>
        <v>0</v>
      </c>
      <c r="AP165" s="47" t="b">
        <f t="shared" si="50"/>
        <v>0</v>
      </c>
      <c r="AQ165" s="44" t="b">
        <f t="shared" si="51"/>
        <v>0</v>
      </c>
      <c r="AR165" s="45" t="b">
        <f t="shared" si="52"/>
        <v>0</v>
      </c>
    </row>
    <row r="166" spans="1:44" s="15" customFormat="1" ht="15.75" hidden="1" x14ac:dyDescent="0.25">
      <c r="A166" s="3">
        <v>44358</v>
      </c>
      <c r="B166" s="3"/>
      <c r="C166" s="98" t="str">
        <f t="shared" si="53"/>
        <v>Friday</v>
      </c>
      <c r="D166" s="100" t="str">
        <f>IFERROR(INDEX(Holidays!$B$2:$B$995,MATCH(A166,Holidays!$A$2:$A$995,0)),"")</f>
        <v>Kamehameha Day</v>
      </c>
      <c r="E166" s="4"/>
      <c r="F166" s="4"/>
      <c r="G166" s="5"/>
      <c r="H166" s="5"/>
      <c r="I166" s="5"/>
      <c r="J166" s="5"/>
      <c r="K166" s="70"/>
      <c r="L166" s="43"/>
      <c r="M166" s="54"/>
      <c r="N166" s="55"/>
      <c r="O166" s="46"/>
      <c r="P166" s="47"/>
      <c r="Q166" s="64"/>
      <c r="R166" s="65"/>
      <c r="S166" s="42">
        <f t="shared" si="38"/>
        <v>0</v>
      </c>
      <c r="T166" s="6">
        <f t="shared" si="54"/>
        <v>0</v>
      </c>
      <c r="U166" s="39">
        <f t="shared" si="55"/>
        <v>0</v>
      </c>
      <c r="V166" s="6">
        <f t="shared" si="39"/>
        <v>0</v>
      </c>
      <c r="W166" s="105"/>
      <c r="X166" s="10"/>
      <c r="Y166" s="105"/>
      <c r="Z166" s="10"/>
      <c r="AA166" s="105"/>
      <c r="AB166" s="10"/>
      <c r="AC166" s="107"/>
      <c r="AD166" s="29"/>
      <c r="AE166" s="106">
        <f t="shared" si="56"/>
        <v>0</v>
      </c>
      <c r="AF166" s="20">
        <f t="shared" si="40"/>
        <v>0</v>
      </c>
      <c r="AG166" s="16" t="b">
        <f t="shared" si="41"/>
        <v>0</v>
      </c>
      <c r="AH166" s="16" t="b">
        <f t="shared" si="42"/>
        <v>0</v>
      </c>
      <c r="AI166" s="16" t="b">
        <f t="shared" si="43"/>
        <v>0</v>
      </c>
      <c r="AJ166" s="41" t="b">
        <f t="shared" si="44"/>
        <v>0</v>
      </c>
      <c r="AK166" s="60" t="b">
        <f t="shared" si="45"/>
        <v>0</v>
      </c>
      <c r="AL166" s="61" t="b">
        <f t="shared" si="46"/>
        <v>0</v>
      </c>
      <c r="AM166" s="54" t="b">
        <f t="shared" si="47"/>
        <v>0</v>
      </c>
      <c r="AN166" s="55" t="b">
        <f t="shared" si="48"/>
        <v>0</v>
      </c>
      <c r="AO166" s="46" t="b">
        <f t="shared" si="49"/>
        <v>0</v>
      </c>
      <c r="AP166" s="47" t="b">
        <f t="shared" si="50"/>
        <v>0</v>
      </c>
      <c r="AQ166" s="44" t="b">
        <f t="shared" si="51"/>
        <v>0</v>
      </c>
      <c r="AR166" s="45" t="b">
        <f t="shared" si="52"/>
        <v>0</v>
      </c>
    </row>
    <row r="167" spans="1:44" s="15" customFormat="1" ht="15.75" hidden="1" x14ac:dyDescent="0.25">
      <c r="A167" s="3">
        <v>44359</v>
      </c>
      <c r="B167" s="110"/>
      <c r="C167" s="98" t="str">
        <f t="shared" si="53"/>
        <v>Saturday</v>
      </c>
      <c r="D167" s="100" t="str">
        <f>IFERROR(INDEX(Holidays!$B$2:$B$995,MATCH(A167,Holidays!$A$2:$A$995,0)),"")</f>
        <v/>
      </c>
      <c r="E167" s="4"/>
      <c r="F167" s="4"/>
      <c r="G167" s="5"/>
      <c r="H167" s="5"/>
      <c r="I167" s="5"/>
      <c r="J167" s="5"/>
      <c r="K167" s="70"/>
      <c r="L167" s="43"/>
      <c r="M167" s="54"/>
      <c r="N167" s="55"/>
      <c r="O167" s="46"/>
      <c r="P167" s="47"/>
      <c r="Q167" s="64"/>
      <c r="R167" s="65"/>
      <c r="S167" s="42">
        <f t="shared" si="38"/>
        <v>0</v>
      </c>
      <c r="T167" s="6">
        <f t="shared" si="54"/>
        <v>0</v>
      </c>
      <c r="U167" s="39">
        <f t="shared" si="55"/>
        <v>0</v>
      </c>
      <c r="V167" s="6">
        <f t="shared" si="39"/>
        <v>0</v>
      </c>
      <c r="W167" s="105"/>
      <c r="X167" s="10"/>
      <c r="Y167" s="105"/>
      <c r="Z167" s="10"/>
      <c r="AA167" s="105"/>
      <c r="AB167" s="10"/>
      <c r="AC167" s="107"/>
      <c r="AD167" s="29"/>
      <c r="AE167" s="106">
        <f t="shared" si="56"/>
        <v>0</v>
      </c>
      <c r="AF167" s="20">
        <f t="shared" si="40"/>
        <v>0</v>
      </c>
      <c r="AG167" s="16" t="b">
        <f t="shared" si="41"/>
        <v>0</v>
      </c>
      <c r="AH167" s="16" t="b">
        <f t="shared" si="42"/>
        <v>0</v>
      </c>
      <c r="AI167" s="16" t="b">
        <f t="shared" si="43"/>
        <v>0</v>
      </c>
      <c r="AJ167" s="41" t="b">
        <f t="shared" si="44"/>
        <v>0</v>
      </c>
      <c r="AK167" s="60" t="b">
        <f t="shared" si="45"/>
        <v>0</v>
      </c>
      <c r="AL167" s="61" t="b">
        <f t="shared" si="46"/>
        <v>0</v>
      </c>
      <c r="AM167" s="54" t="b">
        <f t="shared" si="47"/>
        <v>0</v>
      </c>
      <c r="AN167" s="55" t="b">
        <f t="shared" si="48"/>
        <v>0</v>
      </c>
      <c r="AO167" s="46" t="b">
        <f t="shared" si="49"/>
        <v>0</v>
      </c>
      <c r="AP167" s="47" t="b">
        <f t="shared" si="50"/>
        <v>0</v>
      </c>
      <c r="AQ167" s="44" t="b">
        <f t="shared" si="51"/>
        <v>0</v>
      </c>
      <c r="AR167" s="45" t="b">
        <f t="shared" si="52"/>
        <v>0</v>
      </c>
    </row>
    <row r="168" spans="1:44" s="15" customFormat="1" ht="15.75" hidden="1" x14ac:dyDescent="0.25">
      <c r="A168" s="3">
        <v>44360</v>
      </c>
      <c r="B168" s="3"/>
      <c r="C168" s="98" t="str">
        <f t="shared" si="53"/>
        <v>Sunday</v>
      </c>
      <c r="D168" s="100" t="str">
        <f>IFERROR(INDEX(Holidays!$B$2:$B$995,MATCH(A168,Holidays!$A$2:$A$995,0)),"")</f>
        <v>Bunker Hill Day</v>
      </c>
      <c r="E168" s="4"/>
      <c r="F168" s="4"/>
      <c r="G168" s="5"/>
      <c r="H168" s="5"/>
      <c r="I168" s="5"/>
      <c r="J168" s="5"/>
      <c r="K168" s="70"/>
      <c r="L168" s="43"/>
      <c r="M168" s="54"/>
      <c r="N168" s="55"/>
      <c r="O168" s="46"/>
      <c r="P168" s="47"/>
      <c r="Q168" s="64"/>
      <c r="R168" s="65"/>
      <c r="S168" s="42">
        <f t="shared" si="38"/>
        <v>0</v>
      </c>
      <c r="T168" s="6">
        <f t="shared" si="54"/>
        <v>0</v>
      </c>
      <c r="U168" s="39">
        <f t="shared" si="55"/>
        <v>0</v>
      </c>
      <c r="V168" s="6">
        <f t="shared" si="39"/>
        <v>0</v>
      </c>
      <c r="W168" s="105"/>
      <c r="X168" s="10"/>
      <c r="Y168" s="105"/>
      <c r="Z168" s="10"/>
      <c r="AA168" s="105"/>
      <c r="AB168" s="10"/>
      <c r="AC168" s="107"/>
      <c r="AD168" s="29"/>
      <c r="AE168" s="106">
        <f t="shared" si="56"/>
        <v>0</v>
      </c>
      <c r="AF168" s="20">
        <f t="shared" si="40"/>
        <v>0</v>
      </c>
      <c r="AG168" s="16" t="b">
        <f t="shared" si="41"/>
        <v>0</v>
      </c>
      <c r="AH168" s="16" t="b">
        <f t="shared" si="42"/>
        <v>0</v>
      </c>
      <c r="AI168" s="16" t="b">
        <f t="shared" si="43"/>
        <v>0</v>
      </c>
      <c r="AJ168" s="41" t="b">
        <f t="shared" si="44"/>
        <v>0</v>
      </c>
      <c r="AK168" s="60" t="b">
        <f t="shared" si="45"/>
        <v>0</v>
      </c>
      <c r="AL168" s="61" t="b">
        <f t="shared" si="46"/>
        <v>0</v>
      </c>
      <c r="AM168" s="54" t="b">
        <f t="shared" si="47"/>
        <v>0</v>
      </c>
      <c r="AN168" s="55" t="b">
        <f t="shared" si="48"/>
        <v>0</v>
      </c>
      <c r="AO168" s="46" t="b">
        <f t="shared" si="49"/>
        <v>0</v>
      </c>
      <c r="AP168" s="47" t="b">
        <f t="shared" si="50"/>
        <v>0</v>
      </c>
      <c r="AQ168" s="44" t="b">
        <f t="shared" si="51"/>
        <v>0</v>
      </c>
      <c r="AR168" s="45" t="b">
        <f t="shared" si="52"/>
        <v>0</v>
      </c>
    </row>
    <row r="169" spans="1:44" s="15" customFormat="1" ht="15.75" hidden="1" x14ac:dyDescent="0.25">
      <c r="A169" s="3">
        <v>44361</v>
      </c>
      <c r="B169" s="3"/>
      <c r="C169" s="98" t="str">
        <f t="shared" si="53"/>
        <v>Monday</v>
      </c>
      <c r="D169" s="100" t="str">
        <f>IFERROR(INDEX(Holidays!$B$2:$B$995,MATCH(A169,Holidays!$A$2:$A$995,0)),"")</f>
        <v>Army Birthday</v>
      </c>
      <c r="E169" s="4"/>
      <c r="F169" s="4"/>
      <c r="G169" s="5"/>
      <c r="H169" s="5"/>
      <c r="I169" s="5"/>
      <c r="J169" s="5"/>
      <c r="K169" s="70"/>
      <c r="L169" s="43"/>
      <c r="M169" s="54"/>
      <c r="N169" s="55"/>
      <c r="O169" s="46"/>
      <c r="P169" s="47"/>
      <c r="Q169" s="64"/>
      <c r="R169" s="65"/>
      <c r="S169" s="42">
        <f t="shared" si="38"/>
        <v>0</v>
      </c>
      <c r="T169" s="6">
        <f t="shared" si="54"/>
        <v>0</v>
      </c>
      <c r="U169" s="39">
        <f t="shared" si="55"/>
        <v>0</v>
      </c>
      <c r="V169" s="6">
        <f t="shared" si="39"/>
        <v>0</v>
      </c>
      <c r="W169" s="105"/>
      <c r="X169" s="10"/>
      <c r="Y169" s="105"/>
      <c r="Z169" s="10"/>
      <c r="AA169" s="105"/>
      <c r="AB169" s="10"/>
      <c r="AC169" s="107"/>
      <c r="AD169" s="29"/>
      <c r="AE169" s="106">
        <f t="shared" si="56"/>
        <v>0</v>
      </c>
      <c r="AF169" s="20">
        <f t="shared" si="40"/>
        <v>0</v>
      </c>
      <c r="AG169" s="16" t="b">
        <f t="shared" si="41"/>
        <v>0</v>
      </c>
      <c r="AH169" s="16" t="b">
        <f t="shared" si="42"/>
        <v>0</v>
      </c>
      <c r="AI169" s="16" t="b">
        <f t="shared" si="43"/>
        <v>0</v>
      </c>
      <c r="AJ169" s="41" t="b">
        <f t="shared" si="44"/>
        <v>0</v>
      </c>
      <c r="AK169" s="60" t="b">
        <f t="shared" si="45"/>
        <v>0</v>
      </c>
      <c r="AL169" s="61" t="b">
        <f t="shared" si="46"/>
        <v>0</v>
      </c>
      <c r="AM169" s="54" t="b">
        <f t="shared" si="47"/>
        <v>0</v>
      </c>
      <c r="AN169" s="55" t="b">
        <f t="shared" si="48"/>
        <v>0</v>
      </c>
      <c r="AO169" s="46" t="b">
        <f t="shared" si="49"/>
        <v>0</v>
      </c>
      <c r="AP169" s="47" t="b">
        <f t="shared" si="50"/>
        <v>0</v>
      </c>
      <c r="AQ169" s="44" t="b">
        <f t="shared" si="51"/>
        <v>0</v>
      </c>
      <c r="AR169" s="45" t="b">
        <f t="shared" si="52"/>
        <v>0</v>
      </c>
    </row>
    <row r="170" spans="1:44" s="15" customFormat="1" ht="15.75" hidden="1" x14ac:dyDescent="0.25">
      <c r="A170" s="3">
        <v>44362</v>
      </c>
      <c r="B170" s="3"/>
      <c r="C170" s="98" t="str">
        <f t="shared" si="53"/>
        <v>Tuesday</v>
      </c>
      <c r="D170" s="100" t="str">
        <f>IFERROR(INDEX(Holidays!$B$2:$B$995,MATCH(A170,Holidays!$A$2:$A$995,0)),"")</f>
        <v/>
      </c>
      <c r="E170" s="4"/>
      <c r="F170" s="4"/>
      <c r="G170" s="5"/>
      <c r="H170" s="5"/>
      <c r="I170" s="5"/>
      <c r="J170" s="5"/>
      <c r="K170" s="70"/>
      <c r="L170" s="43"/>
      <c r="M170" s="54"/>
      <c r="N170" s="55"/>
      <c r="O170" s="46"/>
      <c r="P170" s="47"/>
      <c r="Q170" s="64"/>
      <c r="R170" s="65"/>
      <c r="S170" s="42">
        <f t="shared" si="38"/>
        <v>0</v>
      </c>
      <c r="T170" s="6">
        <f t="shared" si="54"/>
        <v>0</v>
      </c>
      <c r="U170" s="39">
        <f t="shared" si="55"/>
        <v>0</v>
      </c>
      <c r="V170" s="6">
        <f t="shared" si="39"/>
        <v>0</v>
      </c>
      <c r="W170" s="105"/>
      <c r="X170" s="10"/>
      <c r="Y170" s="105"/>
      <c r="Z170" s="10"/>
      <c r="AA170" s="105"/>
      <c r="AB170" s="10"/>
      <c r="AC170" s="107"/>
      <c r="AD170" s="29"/>
      <c r="AE170" s="106">
        <f t="shared" si="56"/>
        <v>0</v>
      </c>
      <c r="AF170" s="20">
        <f t="shared" si="40"/>
        <v>0</v>
      </c>
      <c r="AG170" s="16" t="b">
        <f t="shared" si="41"/>
        <v>0</v>
      </c>
      <c r="AH170" s="16" t="b">
        <f t="shared" si="42"/>
        <v>0</v>
      </c>
      <c r="AI170" s="16" t="b">
        <f t="shared" si="43"/>
        <v>0</v>
      </c>
      <c r="AJ170" s="41" t="b">
        <f t="shared" si="44"/>
        <v>0</v>
      </c>
      <c r="AK170" s="60" t="b">
        <f t="shared" si="45"/>
        <v>0</v>
      </c>
      <c r="AL170" s="61" t="b">
        <f t="shared" si="46"/>
        <v>0</v>
      </c>
      <c r="AM170" s="54" t="b">
        <f t="shared" si="47"/>
        <v>0</v>
      </c>
      <c r="AN170" s="55" t="b">
        <f t="shared" si="48"/>
        <v>0</v>
      </c>
      <c r="AO170" s="46" t="b">
        <f t="shared" si="49"/>
        <v>0</v>
      </c>
      <c r="AP170" s="47" t="b">
        <f t="shared" si="50"/>
        <v>0</v>
      </c>
      <c r="AQ170" s="44" t="b">
        <f t="shared" si="51"/>
        <v>0</v>
      </c>
      <c r="AR170" s="45" t="b">
        <f t="shared" si="52"/>
        <v>0</v>
      </c>
    </row>
    <row r="171" spans="1:44" s="15" customFormat="1" ht="15.75" hidden="1" x14ac:dyDescent="0.25">
      <c r="A171" s="3">
        <v>44363</v>
      </c>
      <c r="B171" s="3"/>
      <c r="C171" s="98" t="str">
        <f t="shared" si="53"/>
        <v>Wednesday</v>
      </c>
      <c r="D171" s="100" t="str">
        <f>IFERROR(INDEX(Holidays!$B$2:$B$995,MATCH(A171,Holidays!$A$2:$A$995,0)),"")</f>
        <v/>
      </c>
      <c r="E171" s="4"/>
      <c r="F171" s="4"/>
      <c r="G171" s="5"/>
      <c r="H171" s="5"/>
      <c r="I171" s="5"/>
      <c r="J171" s="5"/>
      <c r="K171" s="70"/>
      <c r="L171" s="43"/>
      <c r="M171" s="54"/>
      <c r="N171" s="55"/>
      <c r="O171" s="46"/>
      <c r="P171" s="47"/>
      <c r="Q171" s="64"/>
      <c r="R171" s="65"/>
      <c r="S171" s="42">
        <f t="shared" si="38"/>
        <v>0</v>
      </c>
      <c r="T171" s="6">
        <f t="shared" si="54"/>
        <v>0</v>
      </c>
      <c r="U171" s="39">
        <f t="shared" si="55"/>
        <v>0</v>
      </c>
      <c r="V171" s="6">
        <f t="shared" si="39"/>
        <v>0</v>
      </c>
      <c r="W171" s="105"/>
      <c r="X171" s="10"/>
      <c r="Y171" s="105"/>
      <c r="Z171" s="10"/>
      <c r="AA171" s="105"/>
      <c r="AB171" s="10"/>
      <c r="AC171" s="107"/>
      <c r="AD171" s="29"/>
      <c r="AE171" s="106">
        <f t="shared" si="56"/>
        <v>0</v>
      </c>
      <c r="AF171" s="20">
        <f t="shared" si="40"/>
        <v>0</v>
      </c>
      <c r="AG171" s="16" t="b">
        <f t="shared" si="41"/>
        <v>0</v>
      </c>
      <c r="AH171" s="16" t="b">
        <f t="shared" si="42"/>
        <v>0</v>
      </c>
      <c r="AI171" s="16" t="b">
        <f t="shared" si="43"/>
        <v>0</v>
      </c>
      <c r="AJ171" s="41" t="b">
        <f t="shared" si="44"/>
        <v>0</v>
      </c>
      <c r="AK171" s="60" t="b">
        <f t="shared" si="45"/>
        <v>0</v>
      </c>
      <c r="AL171" s="61" t="b">
        <f t="shared" si="46"/>
        <v>0</v>
      </c>
      <c r="AM171" s="54" t="b">
        <f t="shared" si="47"/>
        <v>0</v>
      </c>
      <c r="AN171" s="55" t="b">
        <f t="shared" si="48"/>
        <v>0</v>
      </c>
      <c r="AO171" s="46" t="b">
        <f t="shared" si="49"/>
        <v>0</v>
      </c>
      <c r="AP171" s="47" t="b">
        <f t="shared" si="50"/>
        <v>0</v>
      </c>
      <c r="AQ171" s="44" t="b">
        <f t="shared" si="51"/>
        <v>0</v>
      </c>
      <c r="AR171" s="45" t="b">
        <f t="shared" si="52"/>
        <v>0</v>
      </c>
    </row>
    <row r="172" spans="1:44" s="15" customFormat="1" ht="15.75" hidden="1" x14ac:dyDescent="0.25">
      <c r="A172" s="3">
        <v>44364</v>
      </c>
      <c r="B172" s="3"/>
      <c r="C172" s="98" t="str">
        <f t="shared" si="53"/>
        <v>Thursday</v>
      </c>
      <c r="D172" s="100" t="str">
        <f>IFERROR(INDEX(Holidays!$B$2:$B$995,MATCH(A172,Holidays!$A$2:$A$995,0)),"")</f>
        <v/>
      </c>
      <c r="E172" s="4"/>
      <c r="F172" s="4"/>
      <c r="G172" s="5"/>
      <c r="H172" s="5"/>
      <c r="I172" s="5"/>
      <c r="J172" s="5"/>
      <c r="K172" s="70"/>
      <c r="L172" s="43"/>
      <c r="M172" s="54"/>
      <c r="N172" s="55"/>
      <c r="O172" s="46"/>
      <c r="P172" s="47"/>
      <c r="Q172" s="64"/>
      <c r="R172" s="65"/>
      <c r="S172" s="42">
        <f t="shared" si="38"/>
        <v>0</v>
      </c>
      <c r="T172" s="6">
        <f t="shared" si="54"/>
        <v>0</v>
      </c>
      <c r="U172" s="39">
        <f t="shared" si="55"/>
        <v>0</v>
      </c>
      <c r="V172" s="6">
        <f t="shared" si="39"/>
        <v>0</v>
      </c>
      <c r="W172" s="105"/>
      <c r="X172" s="10"/>
      <c r="Y172" s="105"/>
      <c r="Z172" s="10"/>
      <c r="AA172" s="105"/>
      <c r="AB172" s="10"/>
      <c r="AC172" s="107"/>
      <c r="AD172" s="29"/>
      <c r="AE172" s="106">
        <f t="shared" si="56"/>
        <v>0</v>
      </c>
      <c r="AF172" s="20">
        <f t="shared" si="40"/>
        <v>0</v>
      </c>
      <c r="AG172" s="16" t="b">
        <f t="shared" si="41"/>
        <v>0</v>
      </c>
      <c r="AH172" s="16" t="b">
        <f t="shared" si="42"/>
        <v>0</v>
      </c>
      <c r="AI172" s="16" t="b">
        <f t="shared" si="43"/>
        <v>0</v>
      </c>
      <c r="AJ172" s="41" t="b">
        <f t="shared" si="44"/>
        <v>0</v>
      </c>
      <c r="AK172" s="60" t="b">
        <f t="shared" si="45"/>
        <v>0</v>
      </c>
      <c r="AL172" s="61" t="b">
        <f t="shared" si="46"/>
        <v>0</v>
      </c>
      <c r="AM172" s="54" t="b">
        <f t="shared" si="47"/>
        <v>0</v>
      </c>
      <c r="AN172" s="55" t="b">
        <f t="shared" si="48"/>
        <v>0</v>
      </c>
      <c r="AO172" s="46" t="b">
        <f t="shared" si="49"/>
        <v>0</v>
      </c>
      <c r="AP172" s="47" t="b">
        <f t="shared" si="50"/>
        <v>0</v>
      </c>
      <c r="AQ172" s="44" t="b">
        <f t="shared" si="51"/>
        <v>0</v>
      </c>
      <c r="AR172" s="45" t="b">
        <f t="shared" si="52"/>
        <v>0</v>
      </c>
    </row>
    <row r="173" spans="1:44" s="15" customFormat="1" ht="15.75" hidden="1" x14ac:dyDescent="0.25">
      <c r="A173" s="3">
        <v>44365</v>
      </c>
      <c r="B173" s="3"/>
      <c r="C173" s="98" t="str">
        <f t="shared" si="53"/>
        <v>Friday</v>
      </c>
      <c r="D173" s="100" t="str">
        <f>IFERROR(INDEX(Holidays!$B$2:$B$995,MATCH(A173,Holidays!$A$2:$A$995,0)),"")</f>
        <v/>
      </c>
      <c r="E173" s="4"/>
      <c r="F173" s="4"/>
      <c r="G173" s="5"/>
      <c r="H173" s="5"/>
      <c r="I173" s="5"/>
      <c r="J173" s="5"/>
      <c r="K173" s="70"/>
      <c r="L173" s="43"/>
      <c r="M173" s="54"/>
      <c r="N173" s="55"/>
      <c r="O173" s="46"/>
      <c r="P173" s="47"/>
      <c r="Q173" s="64"/>
      <c r="R173" s="65"/>
      <c r="S173" s="42">
        <f t="shared" si="38"/>
        <v>0</v>
      </c>
      <c r="T173" s="6">
        <f t="shared" si="54"/>
        <v>0</v>
      </c>
      <c r="U173" s="39">
        <f t="shared" si="55"/>
        <v>0</v>
      </c>
      <c r="V173" s="6">
        <f t="shared" si="39"/>
        <v>0</v>
      </c>
      <c r="W173" s="105"/>
      <c r="X173" s="10"/>
      <c r="Y173" s="105"/>
      <c r="Z173" s="10"/>
      <c r="AA173" s="105"/>
      <c r="AB173" s="10"/>
      <c r="AC173" s="107"/>
      <c r="AD173" s="29"/>
      <c r="AE173" s="106">
        <f t="shared" si="56"/>
        <v>0</v>
      </c>
      <c r="AF173" s="20">
        <f t="shared" si="40"/>
        <v>0</v>
      </c>
      <c r="AG173" s="16" t="b">
        <f t="shared" si="41"/>
        <v>0</v>
      </c>
      <c r="AH173" s="16" t="b">
        <f t="shared" si="42"/>
        <v>0</v>
      </c>
      <c r="AI173" s="16" t="b">
        <f t="shared" si="43"/>
        <v>0</v>
      </c>
      <c r="AJ173" s="41" t="b">
        <f t="shared" si="44"/>
        <v>0</v>
      </c>
      <c r="AK173" s="60" t="b">
        <f t="shared" si="45"/>
        <v>0</v>
      </c>
      <c r="AL173" s="61" t="b">
        <f t="shared" si="46"/>
        <v>0</v>
      </c>
      <c r="AM173" s="54" t="b">
        <f t="shared" si="47"/>
        <v>0</v>
      </c>
      <c r="AN173" s="55" t="b">
        <f t="shared" si="48"/>
        <v>0</v>
      </c>
      <c r="AO173" s="46" t="b">
        <f t="shared" si="49"/>
        <v>0</v>
      </c>
      <c r="AP173" s="47" t="b">
        <f t="shared" si="50"/>
        <v>0</v>
      </c>
      <c r="AQ173" s="44" t="b">
        <f t="shared" si="51"/>
        <v>0</v>
      </c>
      <c r="AR173" s="45" t="b">
        <f t="shared" si="52"/>
        <v>0</v>
      </c>
    </row>
    <row r="174" spans="1:44" s="15" customFormat="1" ht="15.75" hidden="1" x14ac:dyDescent="0.25">
      <c r="A174" s="3">
        <v>44366</v>
      </c>
      <c r="B174" s="3"/>
      <c r="C174" s="98" t="str">
        <f t="shared" si="53"/>
        <v>Saturday</v>
      </c>
      <c r="D174" s="100" t="str">
        <f>IFERROR(INDEX(Holidays!$B$2:$B$995,MATCH(A174,Holidays!$A$2:$A$995,0)),"")</f>
        <v>Juneteenth</v>
      </c>
      <c r="E174" s="4"/>
      <c r="F174" s="4"/>
      <c r="G174" s="5"/>
      <c r="H174" s="5"/>
      <c r="I174" s="5"/>
      <c r="J174" s="5"/>
      <c r="K174" s="70"/>
      <c r="L174" s="43"/>
      <c r="M174" s="54"/>
      <c r="N174" s="55"/>
      <c r="O174" s="46"/>
      <c r="P174" s="47"/>
      <c r="Q174" s="64"/>
      <c r="R174" s="65"/>
      <c r="S174" s="42">
        <f t="shared" si="38"/>
        <v>0</v>
      </c>
      <c r="T174" s="6">
        <f t="shared" si="54"/>
        <v>0</v>
      </c>
      <c r="U174" s="39">
        <f t="shared" si="55"/>
        <v>0</v>
      </c>
      <c r="V174" s="6">
        <f t="shared" si="39"/>
        <v>0</v>
      </c>
      <c r="W174" s="105"/>
      <c r="X174" s="10"/>
      <c r="Y174" s="105"/>
      <c r="Z174" s="10"/>
      <c r="AA174" s="105"/>
      <c r="AB174" s="10"/>
      <c r="AC174" s="107"/>
      <c r="AD174" s="29"/>
      <c r="AE174" s="106">
        <f t="shared" si="56"/>
        <v>0</v>
      </c>
      <c r="AF174" s="20">
        <f t="shared" si="40"/>
        <v>0</v>
      </c>
      <c r="AG174" s="16" t="b">
        <f t="shared" si="41"/>
        <v>0</v>
      </c>
      <c r="AH174" s="16" t="b">
        <f t="shared" si="42"/>
        <v>0</v>
      </c>
      <c r="AI174" s="16" t="b">
        <f t="shared" si="43"/>
        <v>0</v>
      </c>
      <c r="AJ174" s="41" t="b">
        <f t="shared" si="44"/>
        <v>0</v>
      </c>
      <c r="AK174" s="60" t="b">
        <f t="shared" si="45"/>
        <v>0</v>
      </c>
      <c r="AL174" s="61" t="b">
        <f t="shared" si="46"/>
        <v>0</v>
      </c>
      <c r="AM174" s="54" t="b">
        <f t="shared" si="47"/>
        <v>0</v>
      </c>
      <c r="AN174" s="55" t="b">
        <f t="shared" si="48"/>
        <v>0</v>
      </c>
      <c r="AO174" s="46" t="b">
        <f t="shared" si="49"/>
        <v>0</v>
      </c>
      <c r="AP174" s="47" t="b">
        <f t="shared" si="50"/>
        <v>0</v>
      </c>
      <c r="AQ174" s="44" t="b">
        <f t="shared" si="51"/>
        <v>0</v>
      </c>
      <c r="AR174" s="45" t="b">
        <f t="shared" si="52"/>
        <v>0</v>
      </c>
    </row>
    <row r="175" spans="1:44" s="15" customFormat="1" ht="15.75" hidden="1" x14ac:dyDescent="0.25">
      <c r="A175" s="3">
        <v>44367</v>
      </c>
      <c r="B175" s="3"/>
      <c r="C175" s="98" t="str">
        <f t="shared" si="53"/>
        <v>Sunday</v>
      </c>
      <c r="D175" s="100" t="str">
        <f>IFERROR(INDEX(Holidays!$B$2:$B$995,MATCH(A175,Holidays!$A$2:$A$995,0)),"")</f>
        <v>Father's Day</v>
      </c>
      <c r="E175" s="4"/>
      <c r="F175" s="4"/>
      <c r="G175" s="5"/>
      <c r="H175" s="5"/>
      <c r="I175" s="5"/>
      <c r="J175" s="5"/>
      <c r="K175" s="70"/>
      <c r="L175" s="43"/>
      <c r="M175" s="54"/>
      <c r="N175" s="55"/>
      <c r="O175" s="46"/>
      <c r="P175" s="47"/>
      <c r="Q175" s="64"/>
      <c r="R175" s="65"/>
      <c r="S175" s="42">
        <f t="shared" si="38"/>
        <v>0</v>
      </c>
      <c r="T175" s="6">
        <f t="shared" si="54"/>
        <v>0</v>
      </c>
      <c r="U175" s="39">
        <f t="shared" si="55"/>
        <v>0</v>
      </c>
      <c r="V175" s="6">
        <f t="shared" si="39"/>
        <v>0</v>
      </c>
      <c r="W175" s="105"/>
      <c r="X175" s="10"/>
      <c r="Y175" s="105"/>
      <c r="Z175" s="10"/>
      <c r="AA175" s="105"/>
      <c r="AB175" s="10"/>
      <c r="AC175" s="107"/>
      <c r="AD175" s="29"/>
      <c r="AE175" s="106">
        <f t="shared" si="56"/>
        <v>0</v>
      </c>
      <c r="AF175" s="20">
        <f t="shared" si="40"/>
        <v>0</v>
      </c>
      <c r="AG175" s="16" t="b">
        <f t="shared" si="41"/>
        <v>0</v>
      </c>
      <c r="AH175" s="16" t="b">
        <f t="shared" si="42"/>
        <v>0</v>
      </c>
      <c r="AI175" s="16" t="b">
        <f t="shared" si="43"/>
        <v>0</v>
      </c>
      <c r="AJ175" s="41" t="b">
        <f t="shared" si="44"/>
        <v>0</v>
      </c>
      <c r="AK175" s="60" t="b">
        <f t="shared" si="45"/>
        <v>0</v>
      </c>
      <c r="AL175" s="61" t="b">
        <f t="shared" si="46"/>
        <v>0</v>
      </c>
      <c r="AM175" s="54" t="b">
        <f t="shared" si="47"/>
        <v>0</v>
      </c>
      <c r="AN175" s="55" t="b">
        <f t="shared" si="48"/>
        <v>0</v>
      </c>
      <c r="AO175" s="46" t="b">
        <f t="shared" si="49"/>
        <v>0</v>
      </c>
      <c r="AP175" s="47" t="b">
        <f t="shared" si="50"/>
        <v>0</v>
      </c>
      <c r="AQ175" s="44" t="b">
        <f t="shared" si="51"/>
        <v>0</v>
      </c>
      <c r="AR175" s="45" t="b">
        <f t="shared" si="52"/>
        <v>0</v>
      </c>
    </row>
    <row r="176" spans="1:44" s="15" customFormat="1" ht="15.75" hidden="1" x14ac:dyDescent="0.25">
      <c r="A176" s="3">
        <v>44368</v>
      </c>
      <c r="B176" s="3"/>
      <c r="C176" s="98" t="str">
        <f t="shared" si="53"/>
        <v>Monday</v>
      </c>
      <c r="D176" s="100" t="str">
        <f>IFERROR(INDEX(Holidays!$B$2:$B$995,MATCH(A176,Holidays!$A$2:$A$995,0)),"")</f>
        <v>West Virginia Day observed</v>
      </c>
      <c r="E176" s="4"/>
      <c r="F176" s="4"/>
      <c r="G176" s="5"/>
      <c r="H176" s="5"/>
      <c r="I176" s="5"/>
      <c r="J176" s="5"/>
      <c r="K176" s="70"/>
      <c r="L176" s="43"/>
      <c r="M176" s="54"/>
      <c r="N176" s="55"/>
      <c r="O176" s="46"/>
      <c r="P176" s="47"/>
      <c r="Q176" s="64"/>
      <c r="R176" s="65"/>
      <c r="S176" s="42">
        <f t="shared" si="38"/>
        <v>0</v>
      </c>
      <c r="T176" s="6">
        <f t="shared" si="54"/>
        <v>0</v>
      </c>
      <c r="U176" s="39">
        <f t="shared" si="55"/>
        <v>0</v>
      </c>
      <c r="V176" s="6">
        <f t="shared" si="39"/>
        <v>0</v>
      </c>
      <c r="W176" s="105"/>
      <c r="X176" s="10"/>
      <c r="Y176" s="105"/>
      <c r="Z176" s="10"/>
      <c r="AA176" s="105"/>
      <c r="AB176" s="10"/>
      <c r="AC176" s="107"/>
      <c r="AD176" s="29"/>
      <c r="AE176" s="106">
        <f t="shared" si="56"/>
        <v>0</v>
      </c>
      <c r="AF176" s="20">
        <f t="shared" si="40"/>
        <v>0</v>
      </c>
      <c r="AG176" s="16" t="b">
        <f t="shared" si="41"/>
        <v>0</v>
      </c>
      <c r="AH176" s="16" t="b">
        <f t="shared" si="42"/>
        <v>0</v>
      </c>
      <c r="AI176" s="16" t="b">
        <f t="shared" si="43"/>
        <v>0</v>
      </c>
      <c r="AJ176" s="41" t="b">
        <f t="shared" si="44"/>
        <v>0</v>
      </c>
      <c r="AK176" s="60" t="b">
        <f t="shared" si="45"/>
        <v>0</v>
      </c>
      <c r="AL176" s="61" t="b">
        <f t="shared" si="46"/>
        <v>0</v>
      </c>
      <c r="AM176" s="54" t="b">
        <f t="shared" si="47"/>
        <v>0</v>
      </c>
      <c r="AN176" s="55" t="b">
        <f t="shared" si="48"/>
        <v>0</v>
      </c>
      <c r="AO176" s="46" t="b">
        <f t="shared" si="49"/>
        <v>0</v>
      </c>
      <c r="AP176" s="47" t="b">
        <f t="shared" si="50"/>
        <v>0</v>
      </c>
      <c r="AQ176" s="44" t="b">
        <f t="shared" si="51"/>
        <v>0</v>
      </c>
      <c r="AR176" s="45" t="b">
        <f t="shared" si="52"/>
        <v>0</v>
      </c>
    </row>
    <row r="177" spans="1:44" s="15" customFormat="1" ht="15.75" hidden="1" x14ac:dyDescent="0.25">
      <c r="A177" s="3">
        <v>44369</v>
      </c>
      <c r="B177" s="3"/>
      <c r="C177" s="98" t="str">
        <f t="shared" si="53"/>
        <v>Tuesday</v>
      </c>
      <c r="D177" s="100" t="str">
        <f>IFERROR(INDEX(Holidays!$B$2:$B$995,MATCH(A177,Holidays!$A$2:$A$995,0)),"")</f>
        <v/>
      </c>
      <c r="E177" s="4"/>
      <c r="F177" s="4"/>
      <c r="G177" s="5"/>
      <c r="H177" s="5"/>
      <c r="I177" s="5"/>
      <c r="J177" s="5"/>
      <c r="K177" s="70"/>
      <c r="L177" s="43"/>
      <c r="M177" s="54"/>
      <c r="N177" s="55"/>
      <c r="O177" s="46"/>
      <c r="P177" s="47"/>
      <c r="Q177" s="64"/>
      <c r="R177" s="65"/>
      <c r="S177" s="42">
        <f t="shared" si="38"/>
        <v>0</v>
      </c>
      <c r="T177" s="6">
        <f t="shared" si="54"/>
        <v>0</v>
      </c>
      <c r="U177" s="39">
        <f t="shared" si="55"/>
        <v>0</v>
      </c>
      <c r="V177" s="6">
        <f t="shared" si="39"/>
        <v>0</v>
      </c>
      <c r="W177" s="105"/>
      <c r="X177" s="10"/>
      <c r="Y177" s="105"/>
      <c r="Z177" s="10"/>
      <c r="AA177" s="105"/>
      <c r="AB177" s="10"/>
      <c r="AC177" s="107"/>
      <c r="AD177" s="29"/>
      <c r="AE177" s="106">
        <f t="shared" si="56"/>
        <v>0</v>
      </c>
      <c r="AF177" s="20">
        <f t="shared" si="40"/>
        <v>0</v>
      </c>
      <c r="AG177" s="16" t="b">
        <f t="shared" si="41"/>
        <v>0</v>
      </c>
      <c r="AH177" s="16" t="b">
        <f t="shared" si="42"/>
        <v>0</v>
      </c>
      <c r="AI177" s="16" t="b">
        <f t="shared" si="43"/>
        <v>0</v>
      </c>
      <c r="AJ177" s="41" t="b">
        <f t="shared" si="44"/>
        <v>0</v>
      </c>
      <c r="AK177" s="60" t="b">
        <f t="shared" si="45"/>
        <v>0</v>
      </c>
      <c r="AL177" s="61" t="b">
        <f t="shared" si="46"/>
        <v>0</v>
      </c>
      <c r="AM177" s="54" t="b">
        <f t="shared" si="47"/>
        <v>0</v>
      </c>
      <c r="AN177" s="55" t="b">
        <f t="shared" si="48"/>
        <v>0</v>
      </c>
      <c r="AO177" s="46" t="b">
        <f t="shared" si="49"/>
        <v>0</v>
      </c>
      <c r="AP177" s="47" t="b">
        <f t="shared" si="50"/>
        <v>0</v>
      </c>
      <c r="AQ177" s="44" t="b">
        <f t="shared" si="51"/>
        <v>0</v>
      </c>
      <c r="AR177" s="45" t="b">
        <f t="shared" si="52"/>
        <v>0</v>
      </c>
    </row>
    <row r="178" spans="1:44" s="15" customFormat="1" ht="15.75" hidden="1" x14ac:dyDescent="0.25">
      <c r="A178" s="3">
        <v>44370</v>
      </c>
      <c r="B178" s="3"/>
      <c r="C178" s="98" t="str">
        <f t="shared" si="53"/>
        <v>Wednesday</v>
      </c>
      <c r="D178" s="100" t="str">
        <f>IFERROR(INDEX(Holidays!$B$2:$B$995,MATCH(A178,Holidays!$A$2:$A$995,0)),"")</f>
        <v/>
      </c>
      <c r="E178" s="4"/>
      <c r="F178" s="4"/>
      <c r="G178" s="5"/>
      <c r="H178" s="5"/>
      <c r="I178" s="5"/>
      <c r="J178" s="5"/>
      <c r="K178" s="70"/>
      <c r="L178" s="43"/>
      <c r="M178" s="54"/>
      <c r="N178" s="55"/>
      <c r="O178" s="46"/>
      <c r="P178" s="47"/>
      <c r="Q178" s="64"/>
      <c r="R178" s="65"/>
      <c r="S178" s="42">
        <f t="shared" si="38"/>
        <v>0</v>
      </c>
      <c r="T178" s="6">
        <f t="shared" si="54"/>
        <v>0</v>
      </c>
      <c r="U178" s="39">
        <f t="shared" si="55"/>
        <v>0</v>
      </c>
      <c r="V178" s="6">
        <f t="shared" si="39"/>
        <v>0</v>
      </c>
      <c r="W178" s="105"/>
      <c r="X178" s="10"/>
      <c r="Y178" s="105"/>
      <c r="Z178" s="10"/>
      <c r="AA178" s="105"/>
      <c r="AB178" s="10"/>
      <c r="AC178" s="107"/>
      <c r="AD178" s="29"/>
      <c r="AE178" s="106">
        <f t="shared" si="56"/>
        <v>0</v>
      </c>
      <c r="AF178" s="20">
        <f t="shared" si="40"/>
        <v>0</v>
      </c>
      <c r="AG178" s="16" t="b">
        <f t="shared" si="41"/>
        <v>0</v>
      </c>
      <c r="AH178" s="16" t="b">
        <f t="shared" si="42"/>
        <v>0</v>
      </c>
      <c r="AI178" s="16" t="b">
        <f t="shared" si="43"/>
        <v>0</v>
      </c>
      <c r="AJ178" s="41" t="b">
        <f t="shared" si="44"/>
        <v>0</v>
      </c>
      <c r="AK178" s="60" t="b">
        <f t="shared" si="45"/>
        <v>0</v>
      </c>
      <c r="AL178" s="61" t="b">
        <f t="shared" si="46"/>
        <v>0</v>
      </c>
      <c r="AM178" s="54" t="b">
        <f t="shared" si="47"/>
        <v>0</v>
      </c>
      <c r="AN178" s="55" t="b">
        <f t="shared" si="48"/>
        <v>0</v>
      </c>
      <c r="AO178" s="46" t="b">
        <f t="shared" si="49"/>
        <v>0</v>
      </c>
      <c r="AP178" s="47" t="b">
        <f t="shared" si="50"/>
        <v>0</v>
      </c>
      <c r="AQ178" s="44" t="b">
        <f t="shared" si="51"/>
        <v>0</v>
      </c>
      <c r="AR178" s="45" t="b">
        <f t="shared" si="52"/>
        <v>0</v>
      </c>
    </row>
    <row r="179" spans="1:44" s="15" customFormat="1" ht="15.75" hidden="1" x14ac:dyDescent="0.25">
      <c r="A179" s="3">
        <v>44371</v>
      </c>
      <c r="B179" s="3"/>
      <c r="C179" s="98" t="str">
        <f t="shared" si="53"/>
        <v>Thursday</v>
      </c>
      <c r="D179" s="100" t="str">
        <f>IFERROR(INDEX(Holidays!$B$2:$B$995,MATCH(A179,Holidays!$A$2:$A$995,0)),"")</f>
        <v/>
      </c>
      <c r="E179" s="4"/>
      <c r="F179" s="4"/>
      <c r="G179" s="5"/>
      <c r="H179" s="5"/>
      <c r="I179" s="5"/>
      <c r="J179" s="5"/>
      <c r="K179" s="70"/>
      <c r="L179" s="43"/>
      <c r="M179" s="54"/>
      <c r="N179" s="55"/>
      <c r="O179" s="46"/>
      <c r="P179" s="47"/>
      <c r="Q179" s="64"/>
      <c r="R179" s="65"/>
      <c r="S179" s="42">
        <f t="shared" si="38"/>
        <v>0</v>
      </c>
      <c r="T179" s="6">
        <f t="shared" si="54"/>
        <v>0</v>
      </c>
      <c r="U179" s="39">
        <f t="shared" si="55"/>
        <v>0</v>
      </c>
      <c r="V179" s="6">
        <f t="shared" si="39"/>
        <v>0</v>
      </c>
      <c r="W179" s="105"/>
      <c r="X179" s="10"/>
      <c r="Y179" s="105"/>
      <c r="Z179" s="10"/>
      <c r="AA179" s="105"/>
      <c r="AB179" s="10"/>
      <c r="AC179" s="107"/>
      <c r="AD179" s="29"/>
      <c r="AE179" s="106">
        <f t="shared" si="56"/>
        <v>0</v>
      </c>
      <c r="AF179" s="20">
        <f t="shared" si="40"/>
        <v>0</v>
      </c>
      <c r="AG179" s="16" t="b">
        <f t="shared" si="41"/>
        <v>0</v>
      </c>
      <c r="AH179" s="16" t="b">
        <f t="shared" si="42"/>
        <v>0</v>
      </c>
      <c r="AI179" s="16" t="b">
        <f t="shared" si="43"/>
        <v>0</v>
      </c>
      <c r="AJ179" s="41" t="b">
        <f t="shared" si="44"/>
        <v>0</v>
      </c>
      <c r="AK179" s="60" t="b">
        <f t="shared" si="45"/>
        <v>0</v>
      </c>
      <c r="AL179" s="61" t="b">
        <f t="shared" si="46"/>
        <v>0</v>
      </c>
      <c r="AM179" s="54" t="b">
        <f t="shared" si="47"/>
        <v>0</v>
      </c>
      <c r="AN179" s="55" t="b">
        <f t="shared" si="48"/>
        <v>0</v>
      </c>
      <c r="AO179" s="46" t="b">
        <f t="shared" si="49"/>
        <v>0</v>
      </c>
      <c r="AP179" s="47" t="b">
        <f t="shared" si="50"/>
        <v>0</v>
      </c>
      <c r="AQ179" s="44" t="b">
        <f t="shared" si="51"/>
        <v>0</v>
      </c>
      <c r="AR179" s="45" t="b">
        <f t="shared" si="52"/>
        <v>0</v>
      </c>
    </row>
    <row r="180" spans="1:44" s="15" customFormat="1" ht="15.75" hidden="1" x14ac:dyDescent="0.25">
      <c r="A180" s="3">
        <v>44372</v>
      </c>
      <c r="B180" s="3"/>
      <c r="C180" s="98" t="str">
        <f t="shared" si="53"/>
        <v>Friday</v>
      </c>
      <c r="D180" s="100" t="str">
        <f>IFERROR(INDEX(Holidays!$B$2:$B$995,MATCH(A180,Holidays!$A$2:$A$995,0)),"")</f>
        <v/>
      </c>
      <c r="E180" s="4"/>
      <c r="F180" s="4"/>
      <c r="G180" s="5"/>
      <c r="H180" s="5"/>
      <c r="I180" s="5"/>
      <c r="J180" s="5"/>
      <c r="K180" s="70"/>
      <c r="L180" s="43"/>
      <c r="M180" s="54"/>
      <c r="N180" s="55"/>
      <c r="O180" s="46"/>
      <c r="P180" s="47"/>
      <c r="Q180" s="64"/>
      <c r="R180" s="65"/>
      <c r="S180" s="42">
        <f t="shared" si="38"/>
        <v>0</v>
      </c>
      <c r="T180" s="6">
        <f t="shared" si="54"/>
        <v>0</v>
      </c>
      <c r="U180" s="39">
        <f t="shared" si="55"/>
        <v>0</v>
      </c>
      <c r="V180" s="6">
        <f t="shared" si="39"/>
        <v>0</v>
      </c>
      <c r="W180" s="105"/>
      <c r="X180" s="10"/>
      <c r="Y180" s="105"/>
      <c r="Z180" s="10"/>
      <c r="AA180" s="105"/>
      <c r="AB180" s="10"/>
      <c r="AC180" s="107"/>
      <c r="AD180" s="29"/>
      <c r="AE180" s="106">
        <f t="shared" si="56"/>
        <v>0</v>
      </c>
      <c r="AF180" s="20">
        <f t="shared" si="40"/>
        <v>0</v>
      </c>
      <c r="AG180" s="16" t="b">
        <f t="shared" si="41"/>
        <v>0</v>
      </c>
      <c r="AH180" s="16" t="b">
        <f t="shared" si="42"/>
        <v>0</v>
      </c>
      <c r="AI180" s="16" t="b">
        <f t="shared" si="43"/>
        <v>0</v>
      </c>
      <c r="AJ180" s="41" t="b">
        <f t="shared" si="44"/>
        <v>0</v>
      </c>
      <c r="AK180" s="60" t="b">
        <f t="shared" si="45"/>
        <v>0</v>
      </c>
      <c r="AL180" s="61" t="b">
        <f t="shared" si="46"/>
        <v>0</v>
      </c>
      <c r="AM180" s="54" t="b">
        <f t="shared" si="47"/>
        <v>0</v>
      </c>
      <c r="AN180" s="55" t="b">
        <f t="shared" si="48"/>
        <v>0</v>
      </c>
      <c r="AO180" s="46" t="b">
        <f t="shared" si="49"/>
        <v>0</v>
      </c>
      <c r="AP180" s="47" t="b">
        <f t="shared" si="50"/>
        <v>0</v>
      </c>
      <c r="AQ180" s="44" t="b">
        <f t="shared" si="51"/>
        <v>0</v>
      </c>
      <c r="AR180" s="45" t="b">
        <f t="shared" si="52"/>
        <v>0</v>
      </c>
    </row>
    <row r="181" spans="1:44" s="15" customFormat="1" ht="15.75" hidden="1" x14ac:dyDescent="0.25">
      <c r="A181" s="3">
        <v>44373</v>
      </c>
      <c r="B181" s="3"/>
      <c r="C181" s="98" t="str">
        <f t="shared" si="53"/>
        <v>Saturday</v>
      </c>
      <c r="D181" s="100" t="str">
        <f>IFERROR(INDEX(Holidays!$B$2:$B$995,MATCH(A181,Holidays!$A$2:$A$995,0)),"")</f>
        <v/>
      </c>
      <c r="E181" s="4"/>
      <c r="F181" s="4"/>
      <c r="G181" s="5"/>
      <c r="H181" s="5"/>
      <c r="I181" s="5"/>
      <c r="J181" s="5"/>
      <c r="K181" s="70"/>
      <c r="L181" s="43"/>
      <c r="M181" s="54"/>
      <c r="N181" s="55"/>
      <c r="O181" s="46"/>
      <c r="P181" s="47"/>
      <c r="Q181" s="64"/>
      <c r="R181" s="65"/>
      <c r="S181" s="42">
        <f t="shared" si="38"/>
        <v>0</v>
      </c>
      <c r="T181" s="6">
        <f t="shared" si="54"/>
        <v>0</v>
      </c>
      <c r="U181" s="39">
        <f t="shared" si="55"/>
        <v>0</v>
      </c>
      <c r="V181" s="6">
        <f t="shared" si="39"/>
        <v>0</v>
      </c>
      <c r="W181" s="105"/>
      <c r="X181" s="10"/>
      <c r="Y181" s="105"/>
      <c r="Z181" s="10"/>
      <c r="AA181" s="105"/>
      <c r="AB181" s="10"/>
      <c r="AC181" s="107"/>
      <c r="AD181" s="29"/>
      <c r="AE181" s="106">
        <f t="shared" si="56"/>
        <v>0</v>
      </c>
      <c r="AF181" s="20">
        <f t="shared" si="40"/>
        <v>0</v>
      </c>
      <c r="AG181" s="16" t="b">
        <f t="shared" si="41"/>
        <v>0</v>
      </c>
      <c r="AH181" s="16" t="b">
        <f t="shared" si="42"/>
        <v>0</v>
      </c>
      <c r="AI181" s="16" t="b">
        <f t="shared" si="43"/>
        <v>0</v>
      </c>
      <c r="AJ181" s="41" t="b">
        <f t="shared" si="44"/>
        <v>0</v>
      </c>
      <c r="AK181" s="60" t="b">
        <f t="shared" si="45"/>
        <v>0</v>
      </c>
      <c r="AL181" s="61" t="b">
        <f t="shared" si="46"/>
        <v>0</v>
      </c>
      <c r="AM181" s="54" t="b">
        <f t="shared" si="47"/>
        <v>0</v>
      </c>
      <c r="AN181" s="55" t="b">
        <f t="shared" si="48"/>
        <v>0</v>
      </c>
      <c r="AO181" s="46" t="b">
        <f t="shared" si="49"/>
        <v>0</v>
      </c>
      <c r="AP181" s="47" t="b">
        <f t="shared" si="50"/>
        <v>0</v>
      </c>
      <c r="AQ181" s="44" t="b">
        <f t="shared" si="51"/>
        <v>0</v>
      </c>
      <c r="AR181" s="45" t="b">
        <f t="shared" si="52"/>
        <v>0</v>
      </c>
    </row>
    <row r="182" spans="1:44" s="15" customFormat="1" ht="15.75" hidden="1" x14ac:dyDescent="0.25">
      <c r="A182" s="3">
        <v>44374</v>
      </c>
      <c r="B182" s="3"/>
      <c r="C182" s="98" t="str">
        <f t="shared" si="53"/>
        <v>Sunday</v>
      </c>
      <c r="D182" s="100" t="str">
        <f>IFERROR(INDEX(Holidays!$B$2:$B$995,MATCH(A182,Holidays!$A$2:$A$995,0)),"")</f>
        <v/>
      </c>
      <c r="E182" s="4"/>
      <c r="F182" s="4"/>
      <c r="G182" s="5"/>
      <c r="H182" s="5"/>
      <c r="I182" s="5"/>
      <c r="J182" s="5"/>
      <c r="K182" s="70"/>
      <c r="L182" s="43"/>
      <c r="M182" s="54"/>
      <c r="N182" s="55"/>
      <c r="O182" s="46"/>
      <c r="P182" s="47"/>
      <c r="Q182" s="64"/>
      <c r="R182" s="65"/>
      <c r="S182" s="42">
        <f t="shared" si="38"/>
        <v>0</v>
      </c>
      <c r="T182" s="6">
        <f t="shared" si="54"/>
        <v>0</v>
      </c>
      <c r="U182" s="39">
        <f t="shared" si="55"/>
        <v>0</v>
      </c>
      <c r="V182" s="6">
        <f t="shared" si="39"/>
        <v>0</v>
      </c>
      <c r="W182" s="105"/>
      <c r="X182" s="10"/>
      <c r="Y182" s="105"/>
      <c r="Z182" s="10"/>
      <c r="AA182" s="105"/>
      <c r="AB182" s="10"/>
      <c r="AC182" s="107"/>
      <c r="AD182" s="29"/>
      <c r="AE182" s="106">
        <f t="shared" si="56"/>
        <v>0</v>
      </c>
      <c r="AF182" s="20">
        <f t="shared" si="40"/>
        <v>0</v>
      </c>
      <c r="AG182" s="16" t="b">
        <f t="shared" si="41"/>
        <v>0</v>
      </c>
      <c r="AH182" s="16" t="b">
        <f t="shared" si="42"/>
        <v>0</v>
      </c>
      <c r="AI182" s="16" t="b">
        <f t="shared" si="43"/>
        <v>0</v>
      </c>
      <c r="AJ182" s="41" t="b">
        <f t="shared" si="44"/>
        <v>0</v>
      </c>
      <c r="AK182" s="60" t="b">
        <f t="shared" si="45"/>
        <v>0</v>
      </c>
      <c r="AL182" s="61" t="b">
        <f t="shared" si="46"/>
        <v>0</v>
      </c>
      <c r="AM182" s="54" t="b">
        <f t="shared" si="47"/>
        <v>0</v>
      </c>
      <c r="AN182" s="55" t="b">
        <f t="shared" si="48"/>
        <v>0</v>
      </c>
      <c r="AO182" s="46" t="b">
        <f t="shared" si="49"/>
        <v>0</v>
      </c>
      <c r="AP182" s="47" t="b">
        <f t="shared" si="50"/>
        <v>0</v>
      </c>
      <c r="AQ182" s="44" t="b">
        <f t="shared" si="51"/>
        <v>0</v>
      </c>
      <c r="AR182" s="45" t="b">
        <f t="shared" si="52"/>
        <v>0</v>
      </c>
    </row>
    <row r="183" spans="1:44" s="15" customFormat="1" ht="15.75" hidden="1" x14ac:dyDescent="0.25">
      <c r="A183" s="3">
        <v>44375</v>
      </c>
      <c r="B183" s="3"/>
      <c r="C183" s="98" t="str">
        <f t="shared" si="53"/>
        <v>Monday</v>
      </c>
      <c r="D183" s="100" t="str">
        <f>IFERROR(INDEX(Holidays!$B$2:$B$995,MATCH(A183,Holidays!$A$2:$A$995,0)),"")</f>
        <v/>
      </c>
      <c r="E183" s="4"/>
      <c r="F183" s="4"/>
      <c r="G183" s="5"/>
      <c r="H183" s="5"/>
      <c r="I183" s="5"/>
      <c r="J183" s="5"/>
      <c r="K183" s="70"/>
      <c r="L183" s="43"/>
      <c r="M183" s="54"/>
      <c r="N183" s="55"/>
      <c r="O183" s="46"/>
      <c r="P183" s="47"/>
      <c r="Q183" s="64"/>
      <c r="R183" s="65"/>
      <c r="S183" s="42">
        <f t="shared" si="38"/>
        <v>0</v>
      </c>
      <c r="T183" s="6">
        <f t="shared" si="54"/>
        <v>0</v>
      </c>
      <c r="U183" s="39">
        <f t="shared" si="55"/>
        <v>0</v>
      </c>
      <c r="V183" s="6">
        <f t="shared" si="39"/>
        <v>0</v>
      </c>
      <c r="W183" s="105"/>
      <c r="X183" s="10"/>
      <c r="Y183" s="105"/>
      <c r="Z183" s="10"/>
      <c r="AA183" s="105"/>
      <c r="AB183" s="10"/>
      <c r="AC183" s="107"/>
      <c r="AD183" s="29"/>
      <c r="AE183" s="106">
        <f t="shared" si="56"/>
        <v>0</v>
      </c>
      <c r="AF183" s="20">
        <f t="shared" si="40"/>
        <v>0</v>
      </c>
      <c r="AG183" s="16" t="b">
        <f t="shared" si="41"/>
        <v>0</v>
      </c>
      <c r="AH183" s="16" t="b">
        <f t="shared" si="42"/>
        <v>0</v>
      </c>
      <c r="AI183" s="16" t="b">
        <f t="shared" si="43"/>
        <v>0</v>
      </c>
      <c r="AJ183" s="41" t="b">
        <f t="shared" si="44"/>
        <v>0</v>
      </c>
      <c r="AK183" s="60" t="b">
        <f t="shared" si="45"/>
        <v>0</v>
      </c>
      <c r="AL183" s="61" t="b">
        <f t="shared" si="46"/>
        <v>0</v>
      </c>
      <c r="AM183" s="54" t="b">
        <f t="shared" si="47"/>
        <v>0</v>
      </c>
      <c r="AN183" s="55" t="b">
        <f t="shared" si="48"/>
        <v>0</v>
      </c>
      <c r="AO183" s="46" t="b">
        <f t="shared" si="49"/>
        <v>0</v>
      </c>
      <c r="AP183" s="47" t="b">
        <f t="shared" si="50"/>
        <v>0</v>
      </c>
      <c r="AQ183" s="44" t="b">
        <f t="shared" si="51"/>
        <v>0</v>
      </c>
      <c r="AR183" s="45" t="b">
        <f t="shared" si="52"/>
        <v>0</v>
      </c>
    </row>
    <row r="184" spans="1:44" s="15" customFormat="1" ht="15.75" hidden="1" x14ac:dyDescent="0.25">
      <c r="A184" s="3">
        <v>44376</v>
      </c>
      <c r="B184" s="3"/>
      <c r="C184" s="98" t="str">
        <f t="shared" si="53"/>
        <v>Tuesday</v>
      </c>
      <c r="D184" s="100" t="str">
        <f>IFERROR(INDEX(Holidays!$B$2:$B$995,MATCH(A184,Holidays!$A$2:$A$995,0)),"")</f>
        <v/>
      </c>
      <c r="E184" s="4"/>
      <c r="F184" s="4"/>
      <c r="G184" s="5"/>
      <c r="H184" s="5"/>
      <c r="I184" s="5"/>
      <c r="J184" s="5"/>
      <c r="K184" s="70"/>
      <c r="L184" s="43"/>
      <c r="M184" s="54"/>
      <c r="N184" s="55"/>
      <c r="O184" s="46"/>
      <c r="P184" s="47"/>
      <c r="Q184" s="64"/>
      <c r="R184" s="65"/>
      <c r="S184" s="42">
        <f t="shared" si="38"/>
        <v>0</v>
      </c>
      <c r="T184" s="6">
        <f t="shared" si="54"/>
        <v>0</v>
      </c>
      <c r="U184" s="39">
        <f t="shared" si="55"/>
        <v>0</v>
      </c>
      <c r="V184" s="6">
        <f t="shared" si="39"/>
        <v>0</v>
      </c>
      <c r="W184" s="105"/>
      <c r="X184" s="10"/>
      <c r="Y184" s="105"/>
      <c r="Z184" s="10"/>
      <c r="AA184" s="105"/>
      <c r="AB184" s="10"/>
      <c r="AC184" s="107"/>
      <c r="AD184" s="29"/>
      <c r="AE184" s="106">
        <f t="shared" si="56"/>
        <v>0</v>
      </c>
      <c r="AF184" s="20">
        <f t="shared" si="40"/>
        <v>0</v>
      </c>
      <c r="AG184" s="16" t="b">
        <f t="shared" si="41"/>
        <v>0</v>
      </c>
      <c r="AH184" s="16" t="b">
        <f t="shared" si="42"/>
        <v>0</v>
      </c>
      <c r="AI184" s="16" t="b">
        <f t="shared" si="43"/>
        <v>0</v>
      </c>
      <c r="AJ184" s="41" t="b">
        <f t="shared" si="44"/>
        <v>0</v>
      </c>
      <c r="AK184" s="60" t="b">
        <f t="shared" si="45"/>
        <v>0</v>
      </c>
      <c r="AL184" s="61" t="b">
        <f t="shared" si="46"/>
        <v>0</v>
      </c>
      <c r="AM184" s="54" t="b">
        <f t="shared" si="47"/>
        <v>0</v>
      </c>
      <c r="AN184" s="55" t="b">
        <f t="shared" si="48"/>
        <v>0</v>
      </c>
      <c r="AO184" s="46" t="b">
        <f t="shared" si="49"/>
        <v>0</v>
      </c>
      <c r="AP184" s="47" t="b">
        <f t="shared" si="50"/>
        <v>0</v>
      </c>
      <c r="AQ184" s="44" t="b">
        <f t="shared" si="51"/>
        <v>0</v>
      </c>
      <c r="AR184" s="45" t="b">
        <f t="shared" si="52"/>
        <v>0</v>
      </c>
    </row>
    <row r="185" spans="1:44" s="15" customFormat="1" ht="15.75" hidden="1" x14ac:dyDescent="0.25">
      <c r="A185" s="3">
        <v>44377</v>
      </c>
      <c r="B185" s="3"/>
      <c r="C185" s="98" t="str">
        <f t="shared" si="53"/>
        <v>Wednesday</v>
      </c>
      <c r="D185" s="100" t="str">
        <f>IFERROR(INDEX(Holidays!$B$2:$B$995,MATCH(A185,Holidays!$A$2:$A$995,0)),"")</f>
        <v/>
      </c>
      <c r="E185" s="4"/>
      <c r="F185" s="4"/>
      <c r="G185" s="5"/>
      <c r="H185" s="5"/>
      <c r="I185" s="5"/>
      <c r="J185" s="5"/>
      <c r="K185" s="70"/>
      <c r="L185" s="43"/>
      <c r="M185" s="54"/>
      <c r="N185" s="55"/>
      <c r="O185" s="46"/>
      <c r="P185" s="47"/>
      <c r="Q185" s="64"/>
      <c r="R185" s="65"/>
      <c r="S185" s="42">
        <f t="shared" si="38"/>
        <v>0</v>
      </c>
      <c r="T185" s="6">
        <f t="shared" si="54"/>
        <v>0</v>
      </c>
      <c r="U185" s="39">
        <f t="shared" si="55"/>
        <v>0</v>
      </c>
      <c r="V185" s="6">
        <f t="shared" si="39"/>
        <v>0</v>
      </c>
      <c r="W185" s="105"/>
      <c r="X185" s="10"/>
      <c r="Y185" s="105"/>
      <c r="Z185" s="10"/>
      <c r="AA185" s="105"/>
      <c r="AB185" s="10"/>
      <c r="AC185" s="107"/>
      <c r="AD185" s="29"/>
      <c r="AE185" s="106">
        <f t="shared" si="56"/>
        <v>0</v>
      </c>
      <c r="AF185" s="20">
        <f t="shared" si="40"/>
        <v>0</v>
      </c>
      <c r="AG185" s="16" t="b">
        <f t="shared" si="41"/>
        <v>0</v>
      </c>
      <c r="AH185" s="16" t="b">
        <f t="shared" si="42"/>
        <v>0</v>
      </c>
      <c r="AI185" s="16" t="b">
        <f t="shared" si="43"/>
        <v>0</v>
      </c>
      <c r="AJ185" s="41" t="b">
        <f t="shared" si="44"/>
        <v>0</v>
      </c>
      <c r="AK185" s="60" t="b">
        <f t="shared" si="45"/>
        <v>0</v>
      </c>
      <c r="AL185" s="61" t="b">
        <f t="shared" si="46"/>
        <v>0</v>
      </c>
      <c r="AM185" s="54" t="b">
        <f t="shared" si="47"/>
        <v>0</v>
      </c>
      <c r="AN185" s="55" t="b">
        <f t="shared" si="48"/>
        <v>0</v>
      </c>
      <c r="AO185" s="46" t="b">
        <f t="shared" si="49"/>
        <v>0</v>
      </c>
      <c r="AP185" s="47" t="b">
        <f t="shared" si="50"/>
        <v>0</v>
      </c>
      <c r="AQ185" s="44" t="b">
        <f t="shared" si="51"/>
        <v>0</v>
      </c>
      <c r="AR185" s="45" t="b">
        <f t="shared" si="52"/>
        <v>0</v>
      </c>
    </row>
    <row r="186" spans="1:44" s="15" customFormat="1" ht="15.75" hidden="1" x14ac:dyDescent="0.25">
      <c r="A186" s="3">
        <v>44378</v>
      </c>
      <c r="B186" s="3"/>
      <c r="C186" s="98" t="str">
        <f t="shared" si="53"/>
        <v>Thursday</v>
      </c>
      <c r="D186" s="100" t="str">
        <f>IFERROR(INDEX(Holidays!$B$2:$B$995,MATCH(A186,Holidays!$A$2:$A$995,0)),"")</f>
        <v/>
      </c>
      <c r="E186" s="4"/>
      <c r="F186" s="4"/>
      <c r="G186" s="5"/>
      <c r="H186" s="5"/>
      <c r="I186" s="5"/>
      <c r="J186" s="5"/>
      <c r="K186" s="70"/>
      <c r="L186" s="43"/>
      <c r="M186" s="54"/>
      <c r="N186" s="55"/>
      <c r="O186" s="46"/>
      <c r="P186" s="47"/>
      <c r="Q186" s="64"/>
      <c r="R186" s="65"/>
      <c r="S186" s="42">
        <f t="shared" si="38"/>
        <v>0</v>
      </c>
      <c r="T186" s="6">
        <f t="shared" si="54"/>
        <v>0</v>
      </c>
      <c r="U186" s="39">
        <f t="shared" si="55"/>
        <v>0</v>
      </c>
      <c r="V186" s="6">
        <f t="shared" si="39"/>
        <v>0</v>
      </c>
      <c r="W186" s="105"/>
      <c r="X186" s="10"/>
      <c r="Y186" s="105"/>
      <c r="Z186" s="10"/>
      <c r="AA186" s="105"/>
      <c r="AB186" s="10"/>
      <c r="AC186" s="107"/>
      <c r="AD186" s="29"/>
      <c r="AE186" s="106">
        <f t="shared" si="56"/>
        <v>0</v>
      </c>
      <c r="AF186" s="20">
        <f t="shared" si="40"/>
        <v>0</v>
      </c>
      <c r="AG186" s="16" t="b">
        <f t="shared" si="41"/>
        <v>0</v>
      </c>
      <c r="AH186" s="16" t="b">
        <f t="shared" si="42"/>
        <v>0</v>
      </c>
      <c r="AI186" s="16" t="b">
        <f t="shared" si="43"/>
        <v>0</v>
      </c>
      <c r="AJ186" s="41" t="b">
        <f t="shared" si="44"/>
        <v>0</v>
      </c>
      <c r="AK186" s="60" t="b">
        <f t="shared" si="45"/>
        <v>0</v>
      </c>
      <c r="AL186" s="61" t="b">
        <f t="shared" si="46"/>
        <v>0</v>
      </c>
      <c r="AM186" s="54" t="b">
        <f t="shared" si="47"/>
        <v>0</v>
      </c>
      <c r="AN186" s="55" t="b">
        <f t="shared" si="48"/>
        <v>0</v>
      </c>
      <c r="AO186" s="46" t="b">
        <f t="shared" si="49"/>
        <v>0</v>
      </c>
      <c r="AP186" s="47" t="b">
        <f t="shared" si="50"/>
        <v>0</v>
      </c>
      <c r="AQ186" s="44" t="b">
        <f t="shared" si="51"/>
        <v>0</v>
      </c>
      <c r="AR186" s="45" t="b">
        <f t="shared" si="52"/>
        <v>0</v>
      </c>
    </row>
    <row r="187" spans="1:44" s="15" customFormat="1" ht="15.75" hidden="1" x14ac:dyDescent="0.25">
      <c r="A187" s="3">
        <v>44379</v>
      </c>
      <c r="B187" s="3"/>
      <c r="C187" s="98" t="str">
        <f t="shared" si="53"/>
        <v>Friday</v>
      </c>
      <c r="D187" s="100" t="str">
        <f>IFERROR(INDEX(Holidays!$B$2:$B$995,MATCH(A187,Holidays!$A$2:$A$995,0)),"")</f>
        <v/>
      </c>
      <c r="E187" s="4"/>
      <c r="F187" s="4"/>
      <c r="G187" s="5"/>
      <c r="H187" s="5"/>
      <c r="I187" s="5"/>
      <c r="J187" s="5"/>
      <c r="K187" s="70"/>
      <c r="L187" s="43"/>
      <c r="M187" s="54"/>
      <c r="N187" s="55"/>
      <c r="O187" s="46"/>
      <c r="P187" s="47"/>
      <c r="Q187" s="64"/>
      <c r="R187" s="65"/>
      <c r="S187" s="42">
        <f t="shared" si="38"/>
        <v>0</v>
      </c>
      <c r="T187" s="6">
        <f t="shared" si="54"/>
        <v>0</v>
      </c>
      <c r="U187" s="39">
        <f t="shared" si="55"/>
        <v>0</v>
      </c>
      <c r="V187" s="6">
        <f t="shared" si="39"/>
        <v>0</v>
      </c>
      <c r="W187" s="105"/>
      <c r="X187" s="10"/>
      <c r="Y187" s="105"/>
      <c r="Z187" s="10"/>
      <c r="AA187" s="105"/>
      <c r="AB187" s="10"/>
      <c r="AC187" s="107"/>
      <c r="AD187" s="29"/>
      <c r="AE187" s="106">
        <f t="shared" si="56"/>
        <v>0</v>
      </c>
      <c r="AF187" s="20">
        <f t="shared" si="40"/>
        <v>0</v>
      </c>
      <c r="AG187" s="16" t="b">
        <f t="shared" si="41"/>
        <v>0</v>
      </c>
      <c r="AH187" s="16" t="b">
        <f t="shared" si="42"/>
        <v>0</v>
      </c>
      <c r="AI187" s="16" t="b">
        <f t="shared" si="43"/>
        <v>0</v>
      </c>
      <c r="AJ187" s="41" t="b">
        <f t="shared" si="44"/>
        <v>0</v>
      </c>
      <c r="AK187" s="60" t="b">
        <f t="shared" si="45"/>
        <v>0</v>
      </c>
      <c r="AL187" s="61" t="b">
        <f t="shared" si="46"/>
        <v>0</v>
      </c>
      <c r="AM187" s="54" t="b">
        <f t="shared" si="47"/>
        <v>0</v>
      </c>
      <c r="AN187" s="55" t="b">
        <f t="shared" si="48"/>
        <v>0</v>
      </c>
      <c r="AO187" s="46" t="b">
        <f t="shared" si="49"/>
        <v>0</v>
      </c>
      <c r="AP187" s="47" t="b">
        <f t="shared" si="50"/>
        <v>0</v>
      </c>
      <c r="AQ187" s="44" t="b">
        <f t="shared" si="51"/>
        <v>0</v>
      </c>
      <c r="AR187" s="45" t="b">
        <f t="shared" si="52"/>
        <v>0</v>
      </c>
    </row>
    <row r="188" spans="1:44" s="15" customFormat="1" ht="15.75" hidden="1" x14ac:dyDescent="0.25">
      <c r="A188" s="3">
        <v>44380</v>
      </c>
      <c r="B188" s="3"/>
      <c r="C188" s="98" t="str">
        <f t="shared" si="53"/>
        <v>Saturday</v>
      </c>
      <c r="D188" s="100" t="str">
        <f>IFERROR(INDEX(Holidays!$B$2:$B$995,MATCH(A188,Holidays!$A$2:$A$995,0)),"")</f>
        <v/>
      </c>
      <c r="E188" s="4"/>
      <c r="F188" s="4"/>
      <c r="G188" s="5"/>
      <c r="H188" s="5"/>
      <c r="I188" s="5"/>
      <c r="J188" s="5"/>
      <c r="K188" s="70"/>
      <c r="L188" s="43"/>
      <c r="M188" s="54"/>
      <c r="N188" s="55"/>
      <c r="O188" s="46"/>
      <c r="P188" s="47"/>
      <c r="Q188" s="64"/>
      <c r="R188" s="65"/>
      <c r="S188" s="42">
        <f t="shared" si="38"/>
        <v>0</v>
      </c>
      <c r="T188" s="6">
        <f t="shared" si="54"/>
        <v>0</v>
      </c>
      <c r="U188" s="39">
        <f t="shared" si="55"/>
        <v>0</v>
      </c>
      <c r="V188" s="6">
        <f t="shared" si="39"/>
        <v>0</v>
      </c>
      <c r="W188" s="105"/>
      <c r="X188" s="10"/>
      <c r="Y188" s="105"/>
      <c r="Z188" s="10"/>
      <c r="AA188" s="105"/>
      <c r="AB188" s="10"/>
      <c r="AC188" s="107"/>
      <c r="AD188" s="29"/>
      <c r="AE188" s="106">
        <f t="shared" si="56"/>
        <v>0</v>
      </c>
      <c r="AF188" s="20">
        <f t="shared" si="40"/>
        <v>0</v>
      </c>
      <c r="AG188" s="16" t="b">
        <f t="shared" si="41"/>
        <v>0</v>
      </c>
      <c r="AH188" s="16" t="b">
        <f t="shared" si="42"/>
        <v>0</v>
      </c>
      <c r="AI188" s="16" t="b">
        <f t="shared" si="43"/>
        <v>0</v>
      </c>
      <c r="AJ188" s="41" t="b">
        <f t="shared" si="44"/>
        <v>0</v>
      </c>
      <c r="AK188" s="60" t="b">
        <f t="shared" si="45"/>
        <v>0</v>
      </c>
      <c r="AL188" s="61" t="b">
        <f t="shared" si="46"/>
        <v>0</v>
      </c>
      <c r="AM188" s="54" t="b">
        <f t="shared" si="47"/>
        <v>0</v>
      </c>
      <c r="AN188" s="55" t="b">
        <f t="shared" si="48"/>
        <v>0</v>
      </c>
      <c r="AO188" s="46" t="b">
        <f t="shared" si="49"/>
        <v>0</v>
      </c>
      <c r="AP188" s="47" t="b">
        <f t="shared" si="50"/>
        <v>0</v>
      </c>
      <c r="AQ188" s="44" t="b">
        <f t="shared" si="51"/>
        <v>0</v>
      </c>
      <c r="AR188" s="45" t="b">
        <f t="shared" si="52"/>
        <v>0</v>
      </c>
    </row>
    <row r="189" spans="1:44" s="15" customFormat="1" ht="15.75" hidden="1" x14ac:dyDescent="0.25">
      <c r="A189" s="3">
        <v>44381</v>
      </c>
      <c r="B189" s="3"/>
      <c r="C189" s="98" t="str">
        <f t="shared" si="53"/>
        <v>Sunday</v>
      </c>
      <c r="D189" s="100" t="str">
        <f>IFERROR(INDEX(Holidays!$B$2:$B$995,MATCH(A189,Holidays!$A$2:$A$995,0)),"")</f>
        <v>Independence Day</v>
      </c>
      <c r="E189" s="4"/>
      <c r="F189" s="4"/>
      <c r="G189" s="5"/>
      <c r="H189" s="5"/>
      <c r="I189" s="5"/>
      <c r="J189" s="5"/>
      <c r="K189" s="70"/>
      <c r="L189" s="43"/>
      <c r="M189" s="54"/>
      <c r="N189" s="55"/>
      <c r="O189" s="46"/>
      <c r="P189" s="47"/>
      <c r="Q189" s="64"/>
      <c r="R189" s="65"/>
      <c r="S189" s="42">
        <f t="shared" si="38"/>
        <v>0</v>
      </c>
      <c r="T189" s="6">
        <f t="shared" si="54"/>
        <v>0</v>
      </c>
      <c r="U189" s="39">
        <f t="shared" si="55"/>
        <v>0</v>
      </c>
      <c r="V189" s="6">
        <f t="shared" si="39"/>
        <v>0</v>
      </c>
      <c r="W189" s="105"/>
      <c r="X189" s="10"/>
      <c r="Y189" s="105"/>
      <c r="Z189" s="10"/>
      <c r="AA189" s="105"/>
      <c r="AB189" s="10"/>
      <c r="AC189" s="107"/>
      <c r="AD189" s="29"/>
      <c r="AE189" s="106">
        <f t="shared" si="56"/>
        <v>0</v>
      </c>
      <c r="AF189" s="20">
        <f t="shared" si="40"/>
        <v>0</v>
      </c>
      <c r="AG189" s="16" t="b">
        <f t="shared" si="41"/>
        <v>0</v>
      </c>
      <c r="AH189" s="16" t="b">
        <f t="shared" si="42"/>
        <v>0</v>
      </c>
      <c r="AI189" s="16" t="b">
        <f t="shared" si="43"/>
        <v>0</v>
      </c>
      <c r="AJ189" s="41" t="b">
        <f t="shared" si="44"/>
        <v>0</v>
      </c>
      <c r="AK189" s="60" t="b">
        <f t="shared" si="45"/>
        <v>0</v>
      </c>
      <c r="AL189" s="61" t="b">
        <f t="shared" si="46"/>
        <v>0</v>
      </c>
      <c r="AM189" s="54" t="b">
        <f t="shared" si="47"/>
        <v>0</v>
      </c>
      <c r="AN189" s="55" t="b">
        <f t="shared" si="48"/>
        <v>0</v>
      </c>
      <c r="AO189" s="46" t="b">
        <f t="shared" si="49"/>
        <v>0</v>
      </c>
      <c r="AP189" s="47" t="b">
        <f t="shared" si="50"/>
        <v>0</v>
      </c>
      <c r="AQ189" s="44" t="b">
        <f t="shared" si="51"/>
        <v>0</v>
      </c>
      <c r="AR189" s="45" t="b">
        <f t="shared" si="52"/>
        <v>0</v>
      </c>
    </row>
    <row r="190" spans="1:44" s="15" customFormat="1" ht="15.75" hidden="1" x14ac:dyDescent="0.25">
      <c r="A190" s="3">
        <v>44382</v>
      </c>
      <c r="B190" s="3"/>
      <c r="C190" s="98" t="str">
        <f t="shared" si="53"/>
        <v>Monday</v>
      </c>
      <c r="D190" s="100" t="str">
        <f>IFERROR(INDEX(Holidays!$B$2:$B$995,MATCH(A190,Holidays!$A$2:$A$995,0)),"")</f>
        <v>Independence Day observed</v>
      </c>
      <c r="E190" s="4"/>
      <c r="F190" s="4"/>
      <c r="G190" s="5"/>
      <c r="H190" s="5"/>
      <c r="I190" s="5"/>
      <c r="J190" s="5"/>
      <c r="K190" s="70"/>
      <c r="L190" s="43"/>
      <c r="M190" s="54"/>
      <c r="N190" s="55"/>
      <c r="O190" s="46"/>
      <c r="P190" s="47"/>
      <c r="Q190" s="64"/>
      <c r="R190" s="65"/>
      <c r="S190" s="42">
        <f t="shared" si="38"/>
        <v>0</v>
      </c>
      <c r="T190" s="6">
        <f t="shared" si="54"/>
        <v>0</v>
      </c>
      <c r="U190" s="39">
        <f t="shared" si="55"/>
        <v>0</v>
      </c>
      <c r="V190" s="6">
        <f t="shared" si="39"/>
        <v>0</v>
      </c>
      <c r="W190" s="105"/>
      <c r="X190" s="10"/>
      <c r="Y190" s="105"/>
      <c r="Z190" s="10"/>
      <c r="AA190" s="105"/>
      <c r="AB190" s="10"/>
      <c r="AC190" s="107"/>
      <c r="AD190" s="29"/>
      <c r="AE190" s="106">
        <f t="shared" si="56"/>
        <v>0</v>
      </c>
      <c r="AF190" s="20">
        <f t="shared" si="40"/>
        <v>0</v>
      </c>
      <c r="AG190" s="16" t="b">
        <f t="shared" si="41"/>
        <v>0</v>
      </c>
      <c r="AH190" s="16" t="b">
        <f t="shared" si="42"/>
        <v>0</v>
      </c>
      <c r="AI190" s="16" t="b">
        <f t="shared" si="43"/>
        <v>0</v>
      </c>
      <c r="AJ190" s="41" t="b">
        <f t="shared" si="44"/>
        <v>0</v>
      </c>
      <c r="AK190" s="60" t="b">
        <f t="shared" si="45"/>
        <v>0</v>
      </c>
      <c r="AL190" s="61" t="b">
        <f t="shared" si="46"/>
        <v>0</v>
      </c>
      <c r="AM190" s="54" t="b">
        <f t="shared" si="47"/>
        <v>0</v>
      </c>
      <c r="AN190" s="55" t="b">
        <f t="shared" si="48"/>
        <v>0</v>
      </c>
      <c r="AO190" s="46" t="b">
        <f t="shared" si="49"/>
        <v>0</v>
      </c>
      <c r="AP190" s="47" t="b">
        <f t="shared" si="50"/>
        <v>0</v>
      </c>
      <c r="AQ190" s="44" t="b">
        <f t="shared" si="51"/>
        <v>0</v>
      </c>
      <c r="AR190" s="45" t="b">
        <f t="shared" si="52"/>
        <v>0</v>
      </c>
    </row>
    <row r="191" spans="1:44" s="15" customFormat="1" ht="15.75" hidden="1" x14ac:dyDescent="0.25">
      <c r="A191" s="3">
        <v>44383</v>
      </c>
      <c r="B191" s="3"/>
      <c r="C191" s="98" t="str">
        <f t="shared" si="53"/>
        <v>Tuesday</v>
      </c>
      <c r="D191" s="100" t="str">
        <f>IFERROR(INDEX(Holidays!$B$2:$B$995,MATCH(A191,Holidays!$A$2:$A$995,0)),"")</f>
        <v/>
      </c>
      <c r="E191" s="4"/>
      <c r="F191" s="4"/>
      <c r="G191" s="5"/>
      <c r="H191" s="5"/>
      <c r="I191" s="5"/>
      <c r="J191" s="5"/>
      <c r="K191" s="70"/>
      <c r="L191" s="43"/>
      <c r="M191" s="54"/>
      <c r="N191" s="55"/>
      <c r="O191" s="46"/>
      <c r="P191" s="47"/>
      <c r="Q191" s="64"/>
      <c r="R191" s="65"/>
      <c r="S191" s="42">
        <f t="shared" ref="S191:S254" si="57">SUM(F191-E191)-G191-H191-I191+J191</f>
        <v>0</v>
      </c>
      <c r="T191" s="6">
        <f t="shared" si="54"/>
        <v>0</v>
      </c>
      <c r="U191" s="39">
        <f t="shared" si="55"/>
        <v>0</v>
      </c>
      <c r="V191" s="6">
        <f t="shared" si="39"/>
        <v>0</v>
      </c>
      <c r="W191" s="105"/>
      <c r="X191" s="10"/>
      <c r="Y191" s="105"/>
      <c r="Z191" s="10"/>
      <c r="AA191" s="105"/>
      <c r="AB191" s="10"/>
      <c r="AC191" s="107"/>
      <c r="AD191" s="29"/>
      <c r="AE191" s="106">
        <f t="shared" si="56"/>
        <v>0</v>
      </c>
      <c r="AF191" s="20">
        <f t="shared" si="40"/>
        <v>0</v>
      </c>
      <c r="AG191" s="16" t="b">
        <f t="shared" si="41"/>
        <v>0</v>
      </c>
      <c r="AH191" s="16" t="b">
        <f t="shared" si="42"/>
        <v>0</v>
      </c>
      <c r="AI191" s="16" t="b">
        <f t="shared" si="43"/>
        <v>0</v>
      </c>
      <c r="AJ191" s="41" t="b">
        <f t="shared" si="44"/>
        <v>0</v>
      </c>
      <c r="AK191" s="60" t="b">
        <f t="shared" si="45"/>
        <v>0</v>
      </c>
      <c r="AL191" s="61" t="b">
        <f t="shared" si="46"/>
        <v>0</v>
      </c>
      <c r="AM191" s="54" t="b">
        <f t="shared" si="47"/>
        <v>0</v>
      </c>
      <c r="AN191" s="55" t="b">
        <f t="shared" si="48"/>
        <v>0</v>
      </c>
      <c r="AO191" s="46" t="b">
        <f t="shared" si="49"/>
        <v>0</v>
      </c>
      <c r="AP191" s="47" t="b">
        <f t="shared" si="50"/>
        <v>0</v>
      </c>
      <c r="AQ191" s="44" t="b">
        <f t="shared" si="51"/>
        <v>0</v>
      </c>
      <c r="AR191" s="45" t="b">
        <f t="shared" si="52"/>
        <v>0</v>
      </c>
    </row>
    <row r="192" spans="1:44" s="15" customFormat="1" ht="15.75" hidden="1" x14ac:dyDescent="0.25">
      <c r="A192" s="3">
        <v>44384</v>
      </c>
      <c r="B192" s="3"/>
      <c r="C192" s="98" t="str">
        <f t="shared" si="53"/>
        <v>Wednesday</v>
      </c>
      <c r="D192" s="100" t="str">
        <f>IFERROR(INDEX(Holidays!$B$2:$B$995,MATCH(A192,Holidays!$A$2:$A$995,0)),"")</f>
        <v/>
      </c>
      <c r="E192" s="4"/>
      <c r="F192" s="4"/>
      <c r="G192" s="5"/>
      <c r="H192" s="5"/>
      <c r="I192" s="5"/>
      <c r="J192" s="5"/>
      <c r="K192" s="70"/>
      <c r="L192" s="43"/>
      <c r="M192" s="54"/>
      <c r="N192" s="55"/>
      <c r="O192" s="46"/>
      <c r="P192" s="47"/>
      <c r="Q192" s="64"/>
      <c r="R192" s="65"/>
      <c r="S192" s="42">
        <f t="shared" si="57"/>
        <v>0</v>
      </c>
      <c r="T192" s="6">
        <f t="shared" si="54"/>
        <v>0</v>
      </c>
      <c r="U192" s="39">
        <f t="shared" si="55"/>
        <v>0</v>
      </c>
      <c r="V192" s="6">
        <f t="shared" si="39"/>
        <v>0</v>
      </c>
      <c r="W192" s="105"/>
      <c r="X192" s="10"/>
      <c r="Y192" s="105"/>
      <c r="Z192" s="10"/>
      <c r="AA192" s="105"/>
      <c r="AB192" s="10"/>
      <c r="AC192" s="107"/>
      <c r="AD192" s="29"/>
      <c r="AE192" s="106">
        <f t="shared" si="56"/>
        <v>0</v>
      </c>
      <c r="AF192" s="20">
        <f t="shared" si="40"/>
        <v>0</v>
      </c>
      <c r="AG192" s="16" t="b">
        <f t="shared" si="41"/>
        <v>0</v>
      </c>
      <c r="AH192" s="16" t="b">
        <f t="shared" si="42"/>
        <v>0</v>
      </c>
      <c r="AI192" s="16" t="b">
        <f t="shared" si="43"/>
        <v>0</v>
      </c>
      <c r="AJ192" s="41" t="b">
        <f t="shared" si="44"/>
        <v>0</v>
      </c>
      <c r="AK192" s="60" t="b">
        <f t="shared" si="45"/>
        <v>0</v>
      </c>
      <c r="AL192" s="61" t="b">
        <f t="shared" si="46"/>
        <v>0</v>
      </c>
      <c r="AM192" s="54" t="b">
        <f t="shared" si="47"/>
        <v>0</v>
      </c>
      <c r="AN192" s="55" t="b">
        <f t="shared" si="48"/>
        <v>0</v>
      </c>
      <c r="AO192" s="46" t="b">
        <f t="shared" si="49"/>
        <v>0</v>
      </c>
      <c r="AP192" s="47" t="b">
        <f t="shared" si="50"/>
        <v>0</v>
      </c>
      <c r="AQ192" s="44" t="b">
        <f t="shared" si="51"/>
        <v>0</v>
      </c>
      <c r="AR192" s="45" t="b">
        <f t="shared" si="52"/>
        <v>0</v>
      </c>
    </row>
    <row r="193" spans="1:44" s="15" customFormat="1" ht="15.75" hidden="1" x14ac:dyDescent="0.25">
      <c r="A193" s="3">
        <v>44385</v>
      </c>
      <c r="B193" s="3"/>
      <c r="C193" s="98" t="str">
        <f t="shared" si="53"/>
        <v>Thursday</v>
      </c>
      <c r="D193" s="100" t="str">
        <f>IFERROR(INDEX(Holidays!$B$2:$B$995,MATCH(A193,Holidays!$A$2:$A$995,0)),"")</f>
        <v/>
      </c>
      <c r="E193" s="4"/>
      <c r="F193" s="4"/>
      <c r="G193" s="5"/>
      <c r="H193" s="5"/>
      <c r="I193" s="5"/>
      <c r="J193" s="5"/>
      <c r="K193" s="70"/>
      <c r="L193" s="43"/>
      <c r="M193" s="54"/>
      <c r="N193" s="55"/>
      <c r="O193" s="46"/>
      <c r="P193" s="47"/>
      <c r="Q193" s="64"/>
      <c r="R193" s="65"/>
      <c r="S193" s="42">
        <f t="shared" si="57"/>
        <v>0</v>
      </c>
      <c r="T193" s="6">
        <f t="shared" si="54"/>
        <v>0</v>
      </c>
      <c r="U193" s="39">
        <f t="shared" si="55"/>
        <v>0</v>
      </c>
      <c r="V193" s="6">
        <f t="shared" si="39"/>
        <v>0</v>
      </c>
      <c r="W193" s="105"/>
      <c r="X193" s="10"/>
      <c r="Y193" s="105"/>
      <c r="Z193" s="10"/>
      <c r="AA193" s="105"/>
      <c r="AB193" s="10"/>
      <c r="AC193" s="107"/>
      <c r="AD193" s="29"/>
      <c r="AE193" s="106">
        <f t="shared" si="56"/>
        <v>0</v>
      </c>
      <c r="AF193" s="20">
        <f t="shared" si="40"/>
        <v>0</v>
      </c>
      <c r="AG193" s="16" t="b">
        <f t="shared" si="41"/>
        <v>0</v>
      </c>
      <c r="AH193" s="16" t="b">
        <f t="shared" si="42"/>
        <v>0</v>
      </c>
      <c r="AI193" s="16" t="b">
        <f t="shared" si="43"/>
        <v>0</v>
      </c>
      <c r="AJ193" s="41" t="b">
        <f t="shared" si="44"/>
        <v>0</v>
      </c>
      <c r="AK193" s="60" t="b">
        <f t="shared" si="45"/>
        <v>0</v>
      </c>
      <c r="AL193" s="61" t="b">
        <f t="shared" si="46"/>
        <v>0</v>
      </c>
      <c r="AM193" s="54" t="b">
        <f t="shared" si="47"/>
        <v>0</v>
      </c>
      <c r="AN193" s="55" t="b">
        <f t="shared" si="48"/>
        <v>0</v>
      </c>
      <c r="AO193" s="46" t="b">
        <f t="shared" si="49"/>
        <v>0</v>
      </c>
      <c r="AP193" s="47" t="b">
        <f t="shared" si="50"/>
        <v>0</v>
      </c>
      <c r="AQ193" s="44" t="b">
        <f t="shared" si="51"/>
        <v>0</v>
      </c>
      <c r="AR193" s="45" t="b">
        <f t="shared" si="52"/>
        <v>0</v>
      </c>
    </row>
    <row r="194" spans="1:44" s="15" customFormat="1" ht="15.75" hidden="1" x14ac:dyDescent="0.25">
      <c r="A194" s="3">
        <v>44386</v>
      </c>
      <c r="B194" s="3"/>
      <c r="C194" s="98" t="str">
        <f t="shared" si="53"/>
        <v>Friday</v>
      </c>
      <c r="D194" s="100" t="str">
        <f>IFERROR(INDEX(Holidays!$B$2:$B$995,MATCH(A194,Holidays!$A$2:$A$995,0)),"")</f>
        <v/>
      </c>
      <c r="E194" s="4"/>
      <c r="F194" s="4"/>
      <c r="G194" s="5"/>
      <c r="H194" s="5"/>
      <c r="I194" s="5"/>
      <c r="J194" s="5"/>
      <c r="K194" s="70"/>
      <c r="L194" s="43"/>
      <c r="M194" s="54"/>
      <c r="N194" s="55"/>
      <c r="O194" s="46"/>
      <c r="P194" s="47"/>
      <c r="Q194" s="64"/>
      <c r="R194" s="65"/>
      <c r="S194" s="42">
        <f t="shared" si="57"/>
        <v>0</v>
      </c>
      <c r="T194" s="6">
        <f t="shared" si="54"/>
        <v>0</v>
      </c>
      <c r="U194" s="39">
        <f t="shared" si="55"/>
        <v>0</v>
      </c>
      <c r="V194" s="6">
        <f t="shared" si="39"/>
        <v>0</v>
      </c>
      <c r="W194" s="105"/>
      <c r="X194" s="10"/>
      <c r="Y194" s="105"/>
      <c r="Z194" s="10"/>
      <c r="AA194" s="105"/>
      <c r="AB194" s="10"/>
      <c r="AC194" s="107"/>
      <c r="AD194" s="29"/>
      <c r="AE194" s="106">
        <f t="shared" si="56"/>
        <v>0</v>
      </c>
      <c r="AF194" s="20">
        <f t="shared" si="40"/>
        <v>0</v>
      </c>
      <c r="AG194" s="16" t="b">
        <f t="shared" si="41"/>
        <v>0</v>
      </c>
      <c r="AH194" s="16" t="b">
        <f t="shared" si="42"/>
        <v>0</v>
      </c>
      <c r="AI194" s="16" t="b">
        <f t="shared" si="43"/>
        <v>0</v>
      </c>
      <c r="AJ194" s="41" t="b">
        <f t="shared" si="44"/>
        <v>0</v>
      </c>
      <c r="AK194" s="60" t="b">
        <f t="shared" si="45"/>
        <v>0</v>
      </c>
      <c r="AL194" s="61" t="b">
        <f t="shared" si="46"/>
        <v>0</v>
      </c>
      <c r="AM194" s="54" t="b">
        <f t="shared" si="47"/>
        <v>0</v>
      </c>
      <c r="AN194" s="55" t="b">
        <f t="shared" si="48"/>
        <v>0</v>
      </c>
      <c r="AO194" s="46" t="b">
        <f t="shared" si="49"/>
        <v>0</v>
      </c>
      <c r="AP194" s="47" t="b">
        <f t="shared" si="50"/>
        <v>0</v>
      </c>
      <c r="AQ194" s="44" t="b">
        <f t="shared" si="51"/>
        <v>0</v>
      </c>
      <c r="AR194" s="45" t="b">
        <f t="shared" si="52"/>
        <v>0</v>
      </c>
    </row>
    <row r="195" spans="1:44" s="15" customFormat="1" ht="15.75" hidden="1" x14ac:dyDescent="0.25">
      <c r="A195" s="3">
        <v>44387</v>
      </c>
      <c r="B195" s="3"/>
      <c r="C195" s="98" t="str">
        <f t="shared" si="53"/>
        <v>Saturday</v>
      </c>
      <c r="D195" s="100" t="str">
        <f>IFERROR(INDEX(Holidays!$B$2:$B$995,MATCH(A195,Holidays!$A$2:$A$995,0)),"")</f>
        <v/>
      </c>
      <c r="E195" s="4"/>
      <c r="F195" s="4"/>
      <c r="G195" s="5"/>
      <c r="H195" s="5"/>
      <c r="I195" s="5"/>
      <c r="J195" s="5"/>
      <c r="K195" s="70"/>
      <c r="L195" s="43"/>
      <c r="M195" s="54"/>
      <c r="N195" s="55"/>
      <c r="O195" s="46"/>
      <c r="P195" s="47"/>
      <c r="Q195" s="64"/>
      <c r="R195" s="65"/>
      <c r="S195" s="42">
        <f t="shared" si="57"/>
        <v>0</v>
      </c>
      <c r="T195" s="6">
        <f t="shared" si="54"/>
        <v>0</v>
      </c>
      <c r="U195" s="39">
        <f t="shared" si="55"/>
        <v>0</v>
      </c>
      <c r="V195" s="6">
        <f t="shared" si="39"/>
        <v>0</v>
      </c>
      <c r="W195" s="105"/>
      <c r="X195" s="10"/>
      <c r="Y195" s="105"/>
      <c r="Z195" s="10"/>
      <c r="AA195" s="105"/>
      <c r="AB195" s="10"/>
      <c r="AC195" s="107"/>
      <c r="AD195" s="29"/>
      <c r="AE195" s="106">
        <f t="shared" si="56"/>
        <v>0</v>
      </c>
      <c r="AF195" s="20">
        <f t="shared" si="40"/>
        <v>0</v>
      </c>
      <c r="AG195" s="16" t="b">
        <f t="shared" si="41"/>
        <v>0</v>
      </c>
      <c r="AH195" s="16" t="b">
        <f t="shared" si="42"/>
        <v>0</v>
      </c>
      <c r="AI195" s="16" t="b">
        <f t="shared" si="43"/>
        <v>0</v>
      </c>
      <c r="AJ195" s="41" t="b">
        <f t="shared" si="44"/>
        <v>0</v>
      </c>
      <c r="AK195" s="60" t="b">
        <f t="shared" si="45"/>
        <v>0</v>
      </c>
      <c r="AL195" s="61" t="b">
        <f t="shared" si="46"/>
        <v>0</v>
      </c>
      <c r="AM195" s="54" t="b">
        <f t="shared" si="47"/>
        <v>0</v>
      </c>
      <c r="AN195" s="55" t="b">
        <f t="shared" si="48"/>
        <v>0</v>
      </c>
      <c r="AO195" s="46" t="b">
        <f t="shared" si="49"/>
        <v>0</v>
      </c>
      <c r="AP195" s="47" t="b">
        <f t="shared" si="50"/>
        <v>0</v>
      </c>
      <c r="AQ195" s="44" t="b">
        <f t="shared" si="51"/>
        <v>0</v>
      </c>
      <c r="AR195" s="45" t="b">
        <f t="shared" si="52"/>
        <v>0</v>
      </c>
    </row>
    <row r="196" spans="1:44" s="15" customFormat="1" ht="15.75" hidden="1" x14ac:dyDescent="0.25">
      <c r="A196" s="3">
        <v>44388</v>
      </c>
      <c r="B196" s="3"/>
      <c r="C196" s="98" t="str">
        <f t="shared" si="53"/>
        <v>Sunday</v>
      </c>
      <c r="D196" s="100" t="str">
        <f>IFERROR(INDEX(Holidays!$B$2:$B$995,MATCH(A196,Holidays!$A$2:$A$995,0)),"")</f>
        <v/>
      </c>
      <c r="E196" s="4"/>
      <c r="F196" s="4"/>
      <c r="G196" s="5"/>
      <c r="H196" s="5"/>
      <c r="I196" s="5"/>
      <c r="J196" s="5"/>
      <c r="K196" s="70"/>
      <c r="L196" s="43"/>
      <c r="M196" s="54"/>
      <c r="N196" s="55"/>
      <c r="O196" s="46"/>
      <c r="P196" s="47"/>
      <c r="Q196" s="64"/>
      <c r="R196" s="65"/>
      <c r="S196" s="42">
        <f t="shared" si="57"/>
        <v>0</v>
      </c>
      <c r="T196" s="6">
        <f t="shared" si="54"/>
        <v>0</v>
      </c>
      <c r="U196" s="39">
        <f t="shared" si="55"/>
        <v>0</v>
      </c>
      <c r="V196" s="6">
        <f t="shared" si="39"/>
        <v>0</v>
      </c>
      <c r="W196" s="105"/>
      <c r="X196" s="10"/>
      <c r="Y196" s="105"/>
      <c r="Z196" s="10"/>
      <c r="AA196" s="105"/>
      <c r="AB196" s="10"/>
      <c r="AC196" s="107"/>
      <c r="AD196" s="29"/>
      <c r="AE196" s="106">
        <f t="shared" si="56"/>
        <v>0</v>
      </c>
      <c r="AF196" s="20">
        <f t="shared" si="40"/>
        <v>0</v>
      </c>
      <c r="AG196" s="16" t="b">
        <f t="shared" si="41"/>
        <v>0</v>
      </c>
      <c r="AH196" s="16" t="b">
        <f t="shared" si="42"/>
        <v>0</v>
      </c>
      <c r="AI196" s="16" t="b">
        <f t="shared" si="43"/>
        <v>0</v>
      </c>
      <c r="AJ196" s="41" t="b">
        <f t="shared" si="44"/>
        <v>0</v>
      </c>
      <c r="AK196" s="60" t="b">
        <f t="shared" si="45"/>
        <v>0</v>
      </c>
      <c r="AL196" s="61" t="b">
        <f t="shared" si="46"/>
        <v>0</v>
      </c>
      <c r="AM196" s="54" t="b">
        <f t="shared" si="47"/>
        <v>0</v>
      </c>
      <c r="AN196" s="55" t="b">
        <f t="shared" si="48"/>
        <v>0</v>
      </c>
      <c r="AO196" s="46" t="b">
        <f t="shared" si="49"/>
        <v>0</v>
      </c>
      <c r="AP196" s="47" t="b">
        <f t="shared" si="50"/>
        <v>0</v>
      </c>
      <c r="AQ196" s="44" t="b">
        <f t="shared" si="51"/>
        <v>0</v>
      </c>
      <c r="AR196" s="45" t="b">
        <f t="shared" si="52"/>
        <v>0</v>
      </c>
    </row>
    <row r="197" spans="1:44" s="15" customFormat="1" ht="15.75" hidden="1" x14ac:dyDescent="0.25">
      <c r="A197" s="3">
        <v>44389</v>
      </c>
      <c r="B197" s="3"/>
      <c r="C197" s="98" t="str">
        <f t="shared" si="53"/>
        <v>Monday</v>
      </c>
      <c r="D197" s="100" t="str">
        <f>IFERROR(INDEX(Holidays!$B$2:$B$995,MATCH(A197,Holidays!$A$2:$A$995,0)),"")</f>
        <v/>
      </c>
      <c r="E197" s="4"/>
      <c r="F197" s="4"/>
      <c r="G197" s="5"/>
      <c r="H197" s="5"/>
      <c r="I197" s="5"/>
      <c r="J197" s="5"/>
      <c r="K197" s="70"/>
      <c r="L197" s="43"/>
      <c r="M197" s="54"/>
      <c r="N197" s="55"/>
      <c r="O197" s="46"/>
      <c r="P197" s="47"/>
      <c r="Q197" s="64"/>
      <c r="R197" s="65"/>
      <c r="S197" s="42">
        <f t="shared" si="57"/>
        <v>0</v>
      </c>
      <c r="T197" s="6">
        <f t="shared" si="54"/>
        <v>0</v>
      </c>
      <c r="U197" s="39">
        <f t="shared" si="55"/>
        <v>0</v>
      </c>
      <c r="V197" s="6">
        <f t="shared" ref="V197:V260" si="58">T197+(K197+M197+O197+Q197+L197+N197+P197+R197)</f>
        <v>0</v>
      </c>
      <c r="W197" s="105"/>
      <c r="X197" s="10"/>
      <c r="Y197" s="105"/>
      <c r="Z197" s="10"/>
      <c r="AA197" s="105"/>
      <c r="AB197" s="10"/>
      <c r="AC197" s="107"/>
      <c r="AD197" s="29"/>
      <c r="AE197" s="106">
        <f t="shared" si="56"/>
        <v>0</v>
      </c>
      <c r="AF197" s="20">
        <f t="shared" ref="AF197:AF260" si="59">SUM(X197,Z197,AB197,AD197)</f>
        <v>0</v>
      </c>
      <c r="AG197" s="16" t="b">
        <f t="shared" ref="AG197:AG260" si="60">IF(ISBLANK(G197),FALSE,TRUE)</f>
        <v>0</v>
      </c>
      <c r="AH197" s="16" t="b">
        <f t="shared" ref="AH197:AH260" si="61">IF(ISBLANK(H197),FALSE,TRUE)</f>
        <v>0</v>
      </c>
      <c r="AI197" s="16" t="b">
        <f t="shared" ref="AI197:AI260" si="62">IF(ISBLANK(I197),FALSE,TRUE)</f>
        <v>0</v>
      </c>
      <c r="AJ197" s="41" t="b">
        <f t="shared" ref="AJ197:AJ260" si="63">IF(ISBLANK(J197),FALSE,TRUE)</f>
        <v>0</v>
      </c>
      <c r="AK197" s="60" t="b">
        <f t="shared" ref="AK197:AK260" si="64">IF(ISBLANK(K197),FALSE,TRUE)</f>
        <v>0</v>
      </c>
      <c r="AL197" s="61" t="b">
        <f t="shared" ref="AL197:AL260" si="65">IF(ISBLANK(L197),FALSE,TRUE)</f>
        <v>0</v>
      </c>
      <c r="AM197" s="54" t="b">
        <f t="shared" ref="AM197:AM260" si="66">IF(ISBLANK(M197),FALSE,TRUE)</f>
        <v>0</v>
      </c>
      <c r="AN197" s="55" t="b">
        <f t="shared" ref="AN197:AN260" si="67">IF(ISBLANK(N197),FALSE,TRUE)</f>
        <v>0</v>
      </c>
      <c r="AO197" s="46" t="b">
        <f t="shared" ref="AO197:AO260" si="68">IF(ISBLANK(O197),FALSE,TRUE)</f>
        <v>0</v>
      </c>
      <c r="AP197" s="47" t="b">
        <f t="shared" ref="AP197:AP260" si="69">IF(ISBLANK(P197),FALSE,TRUE)</f>
        <v>0</v>
      </c>
      <c r="AQ197" s="44" t="b">
        <f t="shared" ref="AQ197:AQ260" si="70">IF(ISBLANK(Q197),FALSE,TRUE)</f>
        <v>0</v>
      </c>
      <c r="AR197" s="45" t="b">
        <f t="shared" ref="AR197:AR260" si="71">IF(ISBLANK(R197),FALSE,TRUE)</f>
        <v>0</v>
      </c>
    </row>
    <row r="198" spans="1:44" s="15" customFormat="1" ht="15.75" hidden="1" x14ac:dyDescent="0.25">
      <c r="A198" s="3">
        <v>44390</v>
      </c>
      <c r="B198" s="3"/>
      <c r="C198" s="98" t="str">
        <f t="shared" ref="C198:C261" si="72">TEXT(A198,"dddd")</f>
        <v>Tuesday</v>
      </c>
      <c r="D198" s="100" t="str">
        <f>IFERROR(INDEX(Holidays!$B$2:$B$995,MATCH(A198,Holidays!$A$2:$A$995,0)),"")</f>
        <v>Nathan Bedford Forrest Day</v>
      </c>
      <c r="E198" s="4"/>
      <c r="F198" s="4"/>
      <c r="G198" s="5"/>
      <c r="H198" s="5"/>
      <c r="I198" s="5"/>
      <c r="J198" s="5"/>
      <c r="K198" s="70"/>
      <c r="L198" s="43"/>
      <c r="M198" s="54"/>
      <c r="N198" s="55"/>
      <c r="O198" s="46"/>
      <c r="P198" s="47"/>
      <c r="Q198" s="64"/>
      <c r="R198" s="65"/>
      <c r="S198" s="42">
        <f t="shared" si="57"/>
        <v>0</v>
      </c>
      <c r="T198" s="6">
        <f t="shared" ref="T198:T261" si="73">(S198-INT(S198))*24</f>
        <v>0</v>
      </c>
      <c r="U198" s="39">
        <f t="shared" ref="U198:U261" si="74">V198/24</f>
        <v>0</v>
      </c>
      <c r="V198" s="6">
        <f t="shared" si="58"/>
        <v>0</v>
      </c>
      <c r="W198" s="105"/>
      <c r="X198" s="10"/>
      <c r="Y198" s="105"/>
      <c r="Z198" s="10"/>
      <c r="AA198" s="105"/>
      <c r="AB198" s="10"/>
      <c r="AC198" s="107"/>
      <c r="AD198" s="29"/>
      <c r="AE198" s="106">
        <f t="shared" ref="AE198:AE261" si="75">SUM(W198,Y198,AA198,AC198)</f>
        <v>0</v>
      </c>
      <c r="AF198" s="20">
        <f t="shared" si="59"/>
        <v>0</v>
      </c>
      <c r="AG198" s="16" t="b">
        <f t="shared" si="60"/>
        <v>0</v>
      </c>
      <c r="AH198" s="16" t="b">
        <f t="shared" si="61"/>
        <v>0</v>
      </c>
      <c r="AI198" s="16" t="b">
        <f t="shared" si="62"/>
        <v>0</v>
      </c>
      <c r="AJ198" s="41" t="b">
        <f t="shared" si="63"/>
        <v>0</v>
      </c>
      <c r="AK198" s="60" t="b">
        <f t="shared" si="64"/>
        <v>0</v>
      </c>
      <c r="AL198" s="61" t="b">
        <f t="shared" si="65"/>
        <v>0</v>
      </c>
      <c r="AM198" s="54" t="b">
        <f t="shared" si="66"/>
        <v>0</v>
      </c>
      <c r="AN198" s="55" t="b">
        <f t="shared" si="67"/>
        <v>0</v>
      </c>
      <c r="AO198" s="46" t="b">
        <f t="shared" si="68"/>
        <v>0</v>
      </c>
      <c r="AP198" s="47" t="b">
        <f t="shared" si="69"/>
        <v>0</v>
      </c>
      <c r="AQ198" s="44" t="b">
        <f t="shared" si="70"/>
        <v>0</v>
      </c>
      <c r="AR198" s="45" t="b">
        <f t="shared" si="71"/>
        <v>0</v>
      </c>
    </row>
    <row r="199" spans="1:44" s="15" customFormat="1" ht="15.75" hidden="1" x14ac:dyDescent="0.25">
      <c r="A199" s="3">
        <v>44391</v>
      </c>
      <c r="B199" s="3"/>
      <c r="C199" s="98" t="str">
        <f t="shared" si="72"/>
        <v>Wednesday</v>
      </c>
      <c r="D199" s="100" t="str">
        <f>IFERROR(INDEX(Holidays!$B$2:$B$995,MATCH(A199,Holidays!$A$2:$A$995,0)),"")</f>
        <v>Bastille Day</v>
      </c>
      <c r="E199" s="4"/>
      <c r="F199" s="4"/>
      <c r="G199" s="5"/>
      <c r="H199" s="5"/>
      <c r="I199" s="5"/>
      <c r="J199" s="5"/>
      <c r="K199" s="70"/>
      <c r="L199" s="43"/>
      <c r="M199" s="54"/>
      <c r="N199" s="55"/>
      <c r="O199" s="46"/>
      <c r="P199" s="47"/>
      <c r="Q199" s="64"/>
      <c r="R199" s="65"/>
      <c r="S199" s="42">
        <f t="shared" si="57"/>
        <v>0</v>
      </c>
      <c r="T199" s="6">
        <f t="shared" si="73"/>
        <v>0</v>
      </c>
      <c r="U199" s="39">
        <f t="shared" si="74"/>
        <v>0</v>
      </c>
      <c r="V199" s="6">
        <f t="shared" si="58"/>
        <v>0</v>
      </c>
      <c r="W199" s="105"/>
      <c r="X199" s="10"/>
      <c r="Y199" s="105"/>
      <c r="Z199" s="10"/>
      <c r="AA199" s="105"/>
      <c r="AB199" s="10"/>
      <c r="AC199" s="107"/>
      <c r="AD199" s="29"/>
      <c r="AE199" s="106">
        <f t="shared" si="75"/>
        <v>0</v>
      </c>
      <c r="AF199" s="20">
        <f t="shared" si="59"/>
        <v>0</v>
      </c>
      <c r="AG199" s="16" t="b">
        <f t="shared" si="60"/>
        <v>0</v>
      </c>
      <c r="AH199" s="16" t="b">
        <f t="shared" si="61"/>
        <v>0</v>
      </c>
      <c r="AI199" s="16" t="b">
        <f t="shared" si="62"/>
        <v>0</v>
      </c>
      <c r="AJ199" s="41" t="b">
        <f t="shared" si="63"/>
        <v>0</v>
      </c>
      <c r="AK199" s="60" t="b">
        <f t="shared" si="64"/>
        <v>0</v>
      </c>
      <c r="AL199" s="61" t="b">
        <f t="shared" si="65"/>
        <v>0</v>
      </c>
      <c r="AM199" s="54" t="b">
        <f t="shared" si="66"/>
        <v>0</v>
      </c>
      <c r="AN199" s="55" t="b">
        <f t="shared" si="67"/>
        <v>0</v>
      </c>
      <c r="AO199" s="46" t="b">
        <f t="shared" si="68"/>
        <v>0</v>
      </c>
      <c r="AP199" s="47" t="b">
        <f t="shared" si="69"/>
        <v>0</v>
      </c>
      <c r="AQ199" s="44" t="b">
        <f t="shared" si="70"/>
        <v>0</v>
      </c>
      <c r="AR199" s="45" t="b">
        <f t="shared" si="71"/>
        <v>0</v>
      </c>
    </row>
    <row r="200" spans="1:44" s="15" customFormat="1" ht="15.75" hidden="1" x14ac:dyDescent="0.25">
      <c r="A200" s="3">
        <v>44392</v>
      </c>
      <c r="B200" s="3"/>
      <c r="C200" s="98" t="str">
        <f t="shared" si="72"/>
        <v>Thursday</v>
      </c>
      <c r="D200" s="100" t="str">
        <f>IFERROR(INDEX(Holidays!$B$2:$B$995,MATCH(A200,Holidays!$A$2:$A$995,0)),"")</f>
        <v/>
      </c>
      <c r="E200" s="4"/>
      <c r="F200" s="4"/>
      <c r="G200" s="5"/>
      <c r="H200" s="5"/>
      <c r="I200" s="5"/>
      <c r="J200" s="5"/>
      <c r="K200" s="70"/>
      <c r="L200" s="43"/>
      <c r="M200" s="54"/>
      <c r="N200" s="55"/>
      <c r="O200" s="46"/>
      <c r="P200" s="47"/>
      <c r="Q200" s="64"/>
      <c r="R200" s="65"/>
      <c r="S200" s="42">
        <f t="shared" si="57"/>
        <v>0</v>
      </c>
      <c r="T200" s="6">
        <f t="shared" si="73"/>
        <v>0</v>
      </c>
      <c r="U200" s="39">
        <f t="shared" si="74"/>
        <v>0</v>
      </c>
      <c r="V200" s="6">
        <f t="shared" si="58"/>
        <v>0</v>
      </c>
      <c r="W200" s="105"/>
      <c r="X200" s="10"/>
      <c r="Y200" s="105"/>
      <c r="Z200" s="10"/>
      <c r="AA200" s="105"/>
      <c r="AB200" s="10"/>
      <c r="AC200" s="107"/>
      <c r="AD200" s="29"/>
      <c r="AE200" s="106">
        <f t="shared" si="75"/>
        <v>0</v>
      </c>
      <c r="AF200" s="20">
        <f t="shared" si="59"/>
        <v>0</v>
      </c>
      <c r="AG200" s="16" t="b">
        <f t="shared" si="60"/>
        <v>0</v>
      </c>
      <c r="AH200" s="16" t="b">
        <f t="shared" si="61"/>
        <v>0</v>
      </c>
      <c r="AI200" s="16" t="b">
        <f t="shared" si="62"/>
        <v>0</v>
      </c>
      <c r="AJ200" s="41" t="b">
        <f t="shared" si="63"/>
        <v>0</v>
      </c>
      <c r="AK200" s="60" t="b">
        <f t="shared" si="64"/>
        <v>0</v>
      </c>
      <c r="AL200" s="61" t="b">
        <f t="shared" si="65"/>
        <v>0</v>
      </c>
      <c r="AM200" s="54" t="b">
        <f t="shared" si="66"/>
        <v>0</v>
      </c>
      <c r="AN200" s="55" t="b">
        <f t="shared" si="67"/>
        <v>0</v>
      </c>
      <c r="AO200" s="46" t="b">
        <f t="shared" si="68"/>
        <v>0</v>
      </c>
      <c r="AP200" s="47" t="b">
        <f t="shared" si="69"/>
        <v>0</v>
      </c>
      <c r="AQ200" s="44" t="b">
        <f t="shared" si="70"/>
        <v>0</v>
      </c>
      <c r="AR200" s="45" t="b">
        <f t="shared" si="71"/>
        <v>0</v>
      </c>
    </row>
    <row r="201" spans="1:44" s="15" customFormat="1" ht="15.75" hidden="1" x14ac:dyDescent="0.25">
      <c r="A201" s="3">
        <v>44393</v>
      </c>
      <c r="B201" s="3"/>
      <c r="C201" s="98" t="str">
        <f t="shared" si="72"/>
        <v>Friday</v>
      </c>
      <c r="D201" s="100" t="str">
        <f>IFERROR(INDEX(Holidays!$B$2:$B$995,MATCH(A201,Holidays!$A$2:$A$995,0)),"")</f>
        <v>Rural Transit Day</v>
      </c>
      <c r="E201" s="4"/>
      <c r="F201" s="4"/>
      <c r="G201" s="5"/>
      <c r="H201" s="5"/>
      <c r="I201" s="5"/>
      <c r="J201" s="5"/>
      <c r="K201" s="70"/>
      <c r="L201" s="43"/>
      <c r="M201" s="54"/>
      <c r="N201" s="55"/>
      <c r="O201" s="46"/>
      <c r="P201" s="47"/>
      <c r="Q201" s="64"/>
      <c r="R201" s="65"/>
      <c r="S201" s="42">
        <f t="shared" si="57"/>
        <v>0</v>
      </c>
      <c r="T201" s="6">
        <f t="shared" si="73"/>
        <v>0</v>
      </c>
      <c r="U201" s="39">
        <f t="shared" si="74"/>
        <v>0</v>
      </c>
      <c r="V201" s="6">
        <f t="shared" si="58"/>
        <v>0</v>
      </c>
      <c r="W201" s="105"/>
      <c r="X201" s="10"/>
      <c r="Y201" s="105"/>
      <c r="Z201" s="10"/>
      <c r="AA201" s="105"/>
      <c r="AB201" s="10"/>
      <c r="AC201" s="107"/>
      <c r="AD201" s="29"/>
      <c r="AE201" s="106">
        <f t="shared" si="75"/>
        <v>0</v>
      </c>
      <c r="AF201" s="20">
        <f t="shared" si="59"/>
        <v>0</v>
      </c>
      <c r="AG201" s="16" t="b">
        <f t="shared" si="60"/>
        <v>0</v>
      </c>
      <c r="AH201" s="16" t="b">
        <f t="shared" si="61"/>
        <v>0</v>
      </c>
      <c r="AI201" s="16" t="b">
        <f t="shared" si="62"/>
        <v>0</v>
      </c>
      <c r="AJ201" s="41" t="b">
        <f t="shared" si="63"/>
        <v>0</v>
      </c>
      <c r="AK201" s="60" t="b">
        <f t="shared" si="64"/>
        <v>0</v>
      </c>
      <c r="AL201" s="61" t="b">
        <f t="shared" si="65"/>
        <v>0</v>
      </c>
      <c r="AM201" s="54" t="b">
        <f t="shared" si="66"/>
        <v>0</v>
      </c>
      <c r="AN201" s="55" t="b">
        <f t="shared" si="67"/>
        <v>0</v>
      </c>
      <c r="AO201" s="46" t="b">
        <f t="shared" si="68"/>
        <v>0</v>
      </c>
      <c r="AP201" s="47" t="b">
        <f t="shared" si="69"/>
        <v>0</v>
      </c>
      <c r="AQ201" s="44" t="b">
        <f t="shared" si="70"/>
        <v>0</v>
      </c>
      <c r="AR201" s="45" t="b">
        <f t="shared" si="71"/>
        <v>0</v>
      </c>
    </row>
    <row r="202" spans="1:44" s="15" customFormat="1" ht="15.75" hidden="1" x14ac:dyDescent="0.25">
      <c r="A202" s="3">
        <v>44394</v>
      </c>
      <c r="B202" s="3"/>
      <c r="C202" s="98" t="str">
        <f t="shared" si="72"/>
        <v>Saturday</v>
      </c>
      <c r="D202" s="100" t="str">
        <f>IFERROR(INDEX(Holidays!$B$2:$B$995,MATCH(A202,Holidays!$A$2:$A$995,0)),"")</f>
        <v/>
      </c>
      <c r="E202" s="4"/>
      <c r="F202" s="4"/>
      <c r="G202" s="5"/>
      <c r="H202" s="5"/>
      <c r="I202" s="5"/>
      <c r="J202" s="5"/>
      <c r="K202" s="70"/>
      <c r="L202" s="43"/>
      <c r="M202" s="54"/>
      <c r="N202" s="55"/>
      <c r="O202" s="46"/>
      <c r="P202" s="47"/>
      <c r="Q202" s="64"/>
      <c r="R202" s="65"/>
      <c r="S202" s="42">
        <f t="shared" si="57"/>
        <v>0</v>
      </c>
      <c r="T202" s="6">
        <f t="shared" si="73"/>
        <v>0</v>
      </c>
      <c r="U202" s="39">
        <f t="shared" si="74"/>
        <v>0</v>
      </c>
      <c r="V202" s="6">
        <f t="shared" si="58"/>
        <v>0</v>
      </c>
      <c r="W202" s="105"/>
      <c r="X202" s="10"/>
      <c r="Y202" s="105"/>
      <c r="Z202" s="10"/>
      <c r="AA202" s="105"/>
      <c r="AB202" s="10"/>
      <c r="AC202" s="107"/>
      <c r="AD202" s="29"/>
      <c r="AE202" s="106">
        <f t="shared" si="75"/>
        <v>0</v>
      </c>
      <c r="AF202" s="20">
        <f t="shared" si="59"/>
        <v>0</v>
      </c>
      <c r="AG202" s="16" t="b">
        <f t="shared" si="60"/>
        <v>0</v>
      </c>
      <c r="AH202" s="16" t="b">
        <f t="shared" si="61"/>
        <v>0</v>
      </c>
      <c r="AI202" s="16" t="b">
        <f t="shared" si="62"/>
        <v>0</v>
      </c>
      <c r="AJ202" s="41" t="b">
        <f t="shared" si="63"/>
        <v>0</v>
      </c>
      <c r="AK202" s="60" t="b">
        <f t="shared" si="64"/>
        <v>0</v>
      </c>
      <c r="AL202" s="61" t="b">
        <f t="shared" si="65"/>
        <v>0</v>
      </c>
      <c r="AM202" s="54" t="b">
        <f t="shared" si="66"/>
        <v>0</v>
      </c>
      <c r="AN202" s="55" t="b">
        <f t="shared" si="67"/>
        <v>0</v>
      </c>
      <c r="AO202" s="46" t="b">
        <f t="shared" si="68"/>
        <v>0</v>
      </c>
      <c r="AP202" s="47" t="b">
        <f t="shared" si="69"/>
        <v>0</v>
      </c>
      <c r="AQ202" s="44" t="b">
        <f t="shared" si="70"/>
        <v>0</v>
      </c>
      <c r="AR202" s="45" t="b">
        <f t="shared" si="71"/>
        <v>0</v>
      </c>
    </row>
    <row r="203" spans="1:44" s="15" customFormat="1" ht="15.75" hidden="1" x14ac:dyDescent="0.25">
      <c r="A203" s="3">
        <v>44395</v>
      </c>
      <c r="B203" s="3"/>
      <c r="C203" s="98" t="str">
        <f t="shared" si="72"/>
        <v>Sunday</v>
      </c>
      <c r="D203" s="100" t="str">
        <f>IFERROR(INDEX(Holidays!$B$2:$B$995,MATCH(A203,Holidays!$A$2:$A$995,0)),"")</f>
        <v>Tisha B'Av</v>
      </c>
      <c r="E203" s="4"/>
      <c r="F203" s="4"/>
      <c r="G203" s="5"/>
      <c r="H203" s="5"/>
      <c r="I203" s="5"/>
      <c r="J203" s="5"/>
      <c r="K203" s="70"/>
      <c r="L203" s="43"/>
      <c r="M203" s="54"/>
      <c r="N203" s="55"/>
      <c r="O203" s="46"/>
      <c r="P203" s="47"/>
      <c r="Q203" s="64"/>
      <c r="R203" s="65"/>
      <c r="S203" s="42">
        <f t="shared" si="57"/>
        <v>0</v>
      </c>
      <c r="T203" s="6">
        <f t="shared" si="73"/>
        <v>0</v>
      </c>
      <c r="U203" s="39">
        <f t="shared" si="74"/>
        <v>0</v>
      </c>
      <c r="V203" s="6">
        <f t="shared" si="58"/>
        <v>0</v>
      </c>
      <c r="W203" s="105"/>
      <c r="X203" s="10"/>
      <c r="Y203" s="105"/>
      <c r="Z203" s="10"/>
      <c r="AA203" s="105"/>
      <c r="AB203" s="10"/>
      <c r="AC203" s="107"/>
      <c r="AD203" s="29"/>
      <c r="AE203" s="106">
        <f t="shared" si="75"/>
        <v>0</v>
      </c>
      <c r="AF203" s="20">
        <f t="shared" si="59"/>
        <v>0</v>
      </c>
      <c r="AG203" s="16" t="b">
        <f t="shared" si="60"/>
        <v>0</v>
      </c>
      <c r="AH203" s="16" t="b">
        <f t="shared" si="61"/>
        <v>0</v>
      </c>
      <c r="AI203" s="16" t="b">
        <f t="shared" si="62"/>
        <v>0</v>
      </c>
      <c r="AJ203" s="41" t="b">
        <f t="shared" si="63"/>
        <v>0</v>
      </c>
      <c r="AK203" s="60" t="b">
        <f t="shared" si="64"/>
        <v>0</v>
      </c>
      <c r="AL203" s="61" t="b">
        <f t="shared" si="65"/>
        <v>0</v>
      </c>
      <c r="AM203" s="54" t="b">
        <f t="shared" si="66"/>
        <v>0</v>
      </c>
      <c r="AN203" s="55" t="b">
        <f t="shared" si="67"/>
        <v>0</v>
      </c>
      <c r="AO203" s="46" t="b">
        <f t="shared" si="68"/>
        <v>0</v>
      </c>
      <c r="AP203" s="47" t="b">
        <f t="shared" si="69"/>
        <v>0</v>
      </c>
      <c r="AQ203" s="44" t="b">
        <f t="shared" si="70"/>
        <v>0</v>
      </c>
      <c r="AR203" s="45" t="b">
        <f t="shared" si="71"/>
        <v>0</v>
      </c>
    </row>
    <row r="204" spans="1:44" s="15" customFormat="1" ht="15.75" hidden="1" x14ac:dyDescent="0.25">
      <c r="A204" s="3">
        <v>44396</v>
      </c>
      <c r="B204" s="3"/>
      <c r="C204" s="98" t="str">
        <f t="shared" si="72"/>
        <v>Monday</v>
      </c>
      <c r="D204" s="100" t="str">
        <f>IFERROR(INDEX(Holidays!$B$2:$B$995,MATCH(A204,Holidays!$A$2:$A$995,0)),"")</f>
        <v/>
      </c>
      <c r="E204" s="4"/>
      <c r="F204" s="4"/>
      <c r="G204" s="5"/>
      <c r="H204" s="5"/>
      <c r="I204" s="5"/>
      <c r="J204" s="5"/>
      <c r="K204" s="70"/>
      <c r="L204" s="43"/>
      <c r="M204" s="54"/>
      <c r="N204" s="55"/>
      <c r="O204" s="46"/>
      <c r="P204" s="47"/>
      <c r="Q204" s="64"/>
      <c r="R204" s="65"/>
      <c r="S204" s="42">
        <f t="shared" si="57"/>
        <v>0</v>
      </c>
      <c r="T204" s="6">
        <f t="shared" si="73"/>
        <v>0</v>
      </c>
      <c r="U204" s="39">
        <f t="shared" si="74"/>
        <v>0</v>
      </c>
      <c r="V204" s="6">
        <f t="shared" si="58"/>
        <v>0</v>
      </c>
      <c r="W204" s="105"/>
      <c r="X204" s="10"/>
      <c r="Y204" s="105"/>
      <c r="Z204" s="10"/>
      <c r="AA204" s="105"/>
      <c r="AB204" s="10"/>
      <c r="AC204" s="107"/>
      <c r="AD204" s="29"/>
      <c r="AE204" s="106">
        <f t="shared" si="75"/>
        <v>0</v>
      </c>
      <c r="AF204" s="20">
        <f t="shared" si="59"/>
        <v>0</v>
      </c>
      <c r="AG204" s="16" t="b">
        <f t="shared" si="60"/>
        <v>0</v>
      </c>
      <c r="AH204" s="16" t="b">
        <f t="shared" si="61"/>
        <v>0</v>
      </c>
      <c r="AI204" s="16" t="b">
        <f t="shared" si="62"/>
        <v>0</v>
      </c>
      <c r="AJ204" s="41" t="b">
        <f t="shared" si="63"/>
        <v>0</v>
      </c>
      <c r="AK204" s="60" t="b">
        <f t="shared" si="64"/>
        <v>0</v>
      </c>
      <c r="AL204" s="61" t="b">
        <f t="shared" si="65"/>
        <v>0</v>
      </c>
      <c r="AM204" s="54" t="b">
        <f t="shared" si="66"/>
        <v>0</v>
      </c>
      <c r="AN204" s="55" t="b">
        <f t="shared" si="67"/>
        <v>0</v>
      </c>
      <c r="AO204" s="46" t="b">
        <f t="shared" si="68"/>
        <v>0</v>
      </c>
      <c r="AP204" s="47" t="b">
        <f t="shared" si="69"/>
        <v>0</v>
      </c>
      <c r="AQ204" s="44" t="b">
        <f t="shared" si="70"/>
        <v>0</v>
      </c>
      <c r="AR204" s="45" t="b">
        <f t="shared" si="71"/>
        <v>0</v>
      </c>
    </row>
    <row r="205" spans="1:44" s="15" customFormat="1" ht="15.75" hidden="1" x14ac:dyDescent="0.25">
      <c r="A205" s="3">
        <v>44397</v>
      </c>
      <c r="B205" s="3"/>
      <c r="C205" s="98" t="str">
        <f t="shared" si="72"/>
        <v>Tuesday</v>
      </c>
      <c r="D205" s="100" t="str">
        <f>IFERROR(INDEX(Holidays!$B$2:$B$995,MATCH(A205,Holidays!$A$2:$A$995,0)),"")</f>
        <v>Eid al-Adha</v>
      </c>
      <c r="E205" s="4"/>
      <c r="F205" s="4"/>
      <c r="G205" s="5"/>
      <c r="H205" s="5"/>
      <c r="I205" s="5"/>
      <c r="J205" s="5"/>
      <c r="K205" s="70"/>
      <c r="L205" s="43"/>
      <c r="M205" s="54"/>
      <c r="N205" s="55"/>
      <c r="O205" s="46"/>
      <c r="P205" s="47"/>
      <c r="Q205" s="64"/>
      <c r="R205" s="65"/>
      <c r="S205" s="42">
        <f t="shared" si="57"/>
        <v>0</v>
      </c>
      <c r="T205" s="6">
        <f t="shared" si="73"/>
        <v>0</v>
      </c>
      <c r="U205" s="39">
        <f t="shared" si="74"/>
        <v>0</v>
      </c>
      <c r="V205" s="6">
        <f t="shared" si="58"/>
        <v>0</v>
      </c>
      <c r="W205" s="105"/>
      <c r="X205" s="10"/>
      <c r="Y205" s="105"/>
      <c r="Z205" s="10"/>
      <c r="AA205" s="105"/>
      <c r="AB205" s="10"/>
      <c r="AC205" s="107"/>
      <c r="AD205" s="29"/>
      <c r="AE205" s="106">
        <f t="shared" si="75"/>
        <v>0</v>
      </c>
      <c r="AF205" s="20">
        <f t="shared" si="59"/>
        <v>0</v>
      </c>
      <c r="AG205" s="16" t="b">
        <f t="shared" si="60"/>
        <v>0</v>
      </c>
      <c r="AH205" s="16" t="b">
        <f t="shared" si="61"/>
        <v>0</v>
      </c>
      <c r="AI205" s="16" t="b">
        <f t="shared" si="62"/>
        <v>0</v>
      </c>
      <c r="AJ205" s="41" t="b">
        <f t="shared" si="63"/>
        <v>0</v>
      </c>
      <c r="AK205" s="60" t="b">
        <f t="shared" si="64"/>
        <v>0</v>
      </c>
      <c r="AL205" s="61" t="b">
        <f t="shared" si="65"/>
        <v>0</v>
      </c>
      <c r="AM205" s="54" t="b">
        <f t="shared" si="66"/>
        <v>0</v>
      </c>
      <c r="AN205" s="55" t="b">
        <f t="shared" si="67"/>
        <v>0</v>
      </c>
      <c r="AO205" s="46" t="b">
        <f t="shared" si="68"/>
        <v>0</v>
      </c>
      <c r="AP205" s="47" t="b">
        <f t="shared" si="69"/>
        <v>0</v>
      </c>
      <c r="AQ205" s="44" t="b">
        <f t="shared" si="70"/>
        <v>0</v>
      </c>
      <c r="AR205" s="45" t="b">
        <f t="shared" si="71"/>
        <v>0</v>
      </c>
    </row>
    <row r="206" spans="1:44" s="15" customFormat="1" ht="15.75" hidden="1" x14ac:dyDescent="0.25">
      <c r="A206" s="3">
        <v>44398</v>
      </c>
      <c r="B206" s="3"/>
      <c r="C206" s="98" t="str">
        <f t="shared" si="72"/>
        <v>Wednesday</v>
      </c>
      <c r="D206" s="100" t="str">
        <f>IFERROR(INDEX(Holidays!$B$2:$B$995,MATCH(A206,Holidays!$A$2:$A$995,0)),"")</f>
        <v/>
      </c>
      <c r="E206" s="4"/>
      <c r="F206" s="4"/>
      <c r="G206" s="5"/>
      <c r="H206" s="5"/>
      <c r="I206" s="5"/>
      <c r="J206" s="5"/>
      <c r="K206" s="70"/>
      <c r="L206" s="43"/>
      <c r="M206" s="54"/>
      <c r="N206" s="55"/>
      <c r="O206" s="46"/>
      <c r="P206" s="47"/>
      <c r="Q206" s="64"/>
      <c r="R206" s="65"/>
      <c r="S206" s="42">
        <f t="shared" si="57"/>
        <v>0</v>
      </c>
      <c r="T206" s="6">
        <f t="shared" si="73"/>
        <v>0</v>
      </c>
      <c r="U206" s="39">
        <f t="shared" si="74"/>
        <v>0</v>
      </c>
      <c r="V206" s="6">
        <f t="shared" si="58"/>
        <v>0</v>
      </c>
      <c r="W206" s="105"/>
      <c r="X206" s="10"/>
      <c r="Y206" s="105"/>
      <c r="Z206" s="10"/>
      <c r="AA206" s="105"/>
      <c r="AB206" s="10"/>
      <c r="AC206" s="107"/>
      <c r="AD206" s="29"/>
      <c r="AE206" s="106">
        <f t="shared" si="75"/>
        <v>0</v>
      </c>
      <c r="AF206" s="20">
        <f t="shared" si="59"/>
        <v>0</v>
      </c>
      <c r="AG206" s="16" t="b">
        <f t="shared" si="60"/>
        <v>0</v>
      </c>
      <c r="AH206" s="16" t="b">
        <f t="shared" si="61"/>
        <v>0</v>
      </c>
      <c r="AI206" s="16" t="b">
        <f t="shared" si="62"/>
        <v>0</v>
      </c>
      <c r="AJ206" s="41" t="b">
        <f t="shared" si="63"/>
        <v>0</v>
      </c>
      <c r="AK206" s="60" t="b">
        <f t="shared" si="64"/>
        <v>0</v>
      </c>
      <c r="AL206" s="61" t="b">
        <f t="shared" si="65"/>
        <v>0</v>
      </c>
      <c r="AM206" s="54" t="b">
        <f t="shared" si="66"/>
        <v>0</v>
      </c>
      <c r="AN206" s="55" t="b">
        <f t="shared" si="67"/>
        <v>0</v>
      </c>
      <c r="AO206" s="46" t="b">
        <f t="shared" si="68"/>
        <v>0</v>
      </c>
      <c r="AP206" s="47" t="b">
        <f t="shared" si="69"/>
        <v>0</v>
      </c>
      <c r="AQ206" s="44" t="b">
        <f t="shared" si="70"/>
        <v>0</v>
      </c>
      <c r="AR206" s="45" t="b">
        <f t="shared" si="71"/>
        <v>0</v>
      </c>
    </row>
    <row r="207" spans="1:44" s="15" customFormat="1" ht="15.75" hidden="1" x14ac:dyDescent="0.25">
      <c r="A207" s="3">
        <v>44399</v>
      </c>
      <c r="B207" s="3"/>
      <c r="C207" s="98" t="str">
        <f t="shared" si="72"/>
        <v>Thursday</v>
      </c>
      <c r="D207" s="100" t="str">
        <f>IFERROR(INDEX(Holidays!$B$2:$B$995,MATCH(A207,Holidays!$A$2:$A$995,0)),"")</f>
        <v/>
      </c>
      <c r="E207" s="4"/>
      <c r="F207" s="4"/>
      <c r="G207" s="5"/>
      <c r="H207" s="5"/>
      <c r="I207" s="5"/>
      <c r="J207" s="5"/>
      <c r="K207" s="70"/>
      <c r="L207" s="43"/>
      <c r="M207" s="54"/>
      <c r="N207" s="55"/>
      <c r="O207" s="46"/>
      <c r="P207" s="47"/>
      <c r="Q207" s="64"/>
      <c r="R207" s="65"/>
      <c r="S207" s="42">
        <f t="shared" si="57"/>
        <v>0</v>
      </c>
      <c r="T207" s="6">
        <f t="shared" si="73"/>
        <v>0</v>
      </c>
      <c r="U207" s="39">
        <f t="shared" si="74"/>
        <v>0</v>
      </c>
      <c r="V207" s="6">
        <f t="shared" si="58"/>
        <v>0</v>
      </c>
      <c r="W207" s="105"/>
      <c r="X207" s="10"/>
      <c r="Y207" s="105"/>
      <c r="Z207" s="10"/>
      <c r="AA207" s="105"/>
      <c r="AB207" s="10"/>
      <c r="AC207" s="107"/>
      <c r="AD207" s="29"/>
      <c r="AE207" s="106">
        <f t="shared" si="75"/>
        <v>0</v>
      </c>
      <c r="AF207" s="20">
        <f t="shared" si="59"/>
        <v>0</v>
      </c>
      <c r="AG207" s="16" t="b">
        <f t="shared" si="60"/>
        <v>0</v>
      </c>
      <c r="AH207" s="16" t="b">
        <f t="shared" si="61"/>
        <v>0</v>
      </c>
      <c r="AI207" s="16" t="b">
        <f t="shared" si="62"/>
        <v>0</v>
      </c>
      <c r="AJ207" s="41" t="b">
        <f t="shared" si="63"/>
        <v>0</v>
      </c>
      <c r="AK207" s="60" t="b">
        <f t="shared" si="64"/>
        <v>0</v>
      </c>
      <c r="AL207" s="61" t="b">
        <f t="shared" si="65"/>
        <v>0</v>
      </c>
      <c r="AM207" s="54" t="b">
        <f t="shared" si="66"/>
        <v>0</v>
      </c>
      <c r="AN207" s="55" t="b">
        <f t="shared" si="67"/>
        <v>0</v>
      </c>
      <c r="AO207" s="46" t="b">
        <f t="shared" si="68"/>
        <v>0</v>
      </c>
      <c r="AP207" s="47" t="b">
        <f t="shared" si="69"/>
        <v>0</v>
      </c>
      <c r="AQ207" s="44" t="b">
        <f t="shared" si="70"/>
        <v>0</v>
      </c>
      <c r="AR207" s="45" t="b">
        <f t="shared" si="71"/>
        <v>0</v>
      </c>
    </row>
    <row r="208" spans="1:44" s="15" customFormat="1" ht="15.75" hidden="1" x14ac:dyDescent="0.25">
      <c r="A208" s="3">
        <v>44400</v>
      </c>
      <c r="B208" s="3"/>
      <c r="C208" s="98" t="str">
        <f t="shared" si="72"/>
        <v>Friday</v>
      </c>
      <c r="D208" s="100" t="str">
        <f>IFERROR(INDEX(Holidays!$B$2:$B$995,MATCH(A208,Holidays!$A$2:$A$995,0)),"")</f>
        <v>Pioneer Day observed</v>
      </c>
      <c r="E208" s="4"/>
      <c r="F208" s="4"/>
      <c r="G208" s="5"/>
      <c r="H208" s="5"/>
      <c r="I208" s="5"/>
      <c r="J208" s="5"/>
      <c r="K208" s="70"/>
      <c r="L208" s="43"/>
      <c r="M208" s="54"/>
      <c r="N208" s="55"/>
      <c r="O208" s="46"/>
      <c r="P208" s="47"/>
      <c r="Q208" s="64"/>
      <c r="R208" s="65"/>
      <c r="S208" s="42">
        <f t="shared" si="57"/>
        <v>0</v>
      </c>
      <c r="T208" s="6">
        <f t="shared" si="73"/>
        <v>0</v>
      </c>
      <c r="U208" s="39">
        <f t="shared" si="74"/>
        <v>0</v>
      </c>
      <c r="V208" s="6">
        <f t="shared" si="58"/>
        <v>0</v>
      </c>
      <c r="W208" s="105"/>
      <c r="X208" s="10"/>
      <c r="Y208" s="105"/>
      <c r="Z208" s="10"/>
      <c r="AA208" s="105"/>
      <c r="AB208" s="10"/>
      <c r="AC208" s="107"/>
      <c r="AD208" s="29"/>
      <c r="AE208" s="106">
        <f t="shared" si="75"/>
        <v>0</v>
      </c>
      <c r="AF208" s="20">
        <f t="shared" si="59"/>
        <v>0</v>
      </c>
      <c r="AG208" s="16" t="b">
        <f t="shared" si="60"/>
        <v>0</v>
      </c>
      <c r="AH208" s="16" t="b">
        <f t="shared" si="61"/>
        <v>0</v>
      </c>
      <c r="AI208" s="16" t="b">
        <f t="shared" si="62"/>
        <v>0</v>
      </c>
      <c r="AJ208" s="41" t="b">
        <f t="shared" si="63"/>
        <v>0</v>
      </c>
      <c r="AK208" s="60" t="b">
        <f t="shared" si="64"/>
        <v>0</v>
      </c>
      <c r="AL208" s="61" t="b">
        <f t="shared" si="65"/>
        <v>0</v>
      </c>
      <c r="AM208" s="54" t="b">
        <f t="shared" si="66"/>
        <v>0</v>
      </c>
      <c r="AN208" s="55" t="b">
        <f t="shared" si="67"/>
        <v>0</v>
      </c>
      <c r="AO208" s="46" t="b">
        <f t="shared" si="68"/>
        <v>0</v>
      </c>
      <c r="AP208" s="47" t="b">
        <f t="shared" si="69"/>
        <v>0</v>
      </c>
      <c r="AQ208" s="44" t="b">
        <f t="shared" si="70"/>
        <v>0</v>
      </c>
      <c r="AR208" s="45" t="b">
        <f t="shared" si="71"/>
        <v>0</v>
      </c>
    </row>
    <row r="209" spans="1:44" s="15" customFormat="1" ht="15.75" hidden="1" x14ac:dyDescent="0.25">
      <c r="A209" s="3">
        <v>44401</v>
      </c>
      <c r="B209" s="110"/>
      <c r="C209" s="98" t="str">
        <f t="shared" si="72"/>
        <v>Saturday</v>
      </c>
      <c r="D209" s="100" t="str">
        <f>IFERROR(INDEX(Holidays!$B$2:$B$995,MATCH(A209,Holidays!$A$2:$A$995,0)),"")</f>
        <v>Pioneer Day</v>
      </c>
      <c r="E209" s="4"/>
      <c r="F209" s="4"/>
      <c r="G209" s="5"/>
      <c r="H209" s="5"/>
      <c r="I209" s="5"/>
      <c r="J209" s="5"/>
      <c r="K209" s="70"/>
      <c r="L209" s="43"/>
      <c r="M209" s="54"/>
      <c r="N209" s="55"/>
      <c r="O209" s="46"/>
      <c r="P209" s="47"/>
      <c r="Q209" s="64"/>
      <c r="R209" s="65"/>
      <c r="S209" s="42">
        <f t="shared" si="57"/>
        <v>0</v>
      </c>
      <c r="T209" s="6">
        <f t="shared" si="73"/>
        <v>0</v>
      </c>
      <c r="U209" s="39">
        <f t="shared" si="74"/>
        <v>0</v>
      </c>
      <c r="V209" s="6">
        <f t="shared" si="58"/>
        <v>0</v>
      </c>
      <c r="W209" s="105"/>
      <c r="X209" s="10"/>
      <c r="Y209" s="105"/>
      <c r="Z209" s="10"/>
      <c r="AA209" s="105"/>
      <c r="AB209" s="10"/>
      <c r="AC209" s="107"/>
      <c r="AD209" s="29"/>
      <c r="AE209" s="106">
        <f t="shared" si="75"/>
        <v>0</v>
      </c>
      <c r="AF209" s="20">
        <f t="shared" si="59"/>
        <v>0</v>
      </c>
      <c r="AG209" s="16" t="b">
        <f t="shared" si="60"/>
        <v>0</v>
      </c>
      <c r="AH209" s="16" t="b">
        <f t="shared" si="61"/>
        <v>0</v>
      </c>
      <c r="AI209" s="16" t="b">
        <f t="shared" si="62"/>
        <v>0</v>
      </c>
      <c r="AJ209" s="41" t="b">
        <f t="shared" si="63"/>
        <v>0</v>
      </c>
      <c r="AK209" s="60" t="b">
        <f t="shared" si="64"/>
        <v>0</v>
      </c>
      <c r="AL209" s="61" t="b">
        <f t="shared" si="65"/>
        <v>0</v>
      </c>
      <c r="AM209" s="54" t="b">
        <f t="shared" si="66"/>
        <v>0</v>
      </c>
      <c r="AN209" s="55" t="b">
        <f t="shared" si="67"/>
        <v>0</v>
      </c>
      <c r="AO209" s="46" t="b">
        <f t="shared" si="68"/>
        <v>0</v>
      </c>
      <c r="AP209" s="47" t="b">
        <f t="shared" si="69"/>
        <v>0</v>
      </c>
      <c r="AQ209" s="44" t="b">
        <f t="shared" si="70"/>
        <v>0</v>
      </c>
      <c r="AR209" s="45" t="b">
        <f t="shared" si="71"/>
        <v>0</v>
      </c>
    </row>
    <row r="210" spans="1:44" s="15" customFormat="1" ht="15.75" hidden="1" x14ac:dyDescent="0.25">
      <c r="A210" s="3">
        <v>44402</v>
      </c>
      <c r="B210" s="3"/>
      <c r="C210" s="98" t="str">
        <f t="shared" si="72"/>
        <v>Sunday</v>
      </c>
      <c r="D210" s="100" t="str">
        <f>IFERROR(INDEX(Holidays!$B$2:$B$995,MATCH(A210,Holidays!$A$2:$A$995,0)),"")</f>
        <v>Parents' Day</v>
      </c>
      <c r="E210" s="4"/>
      <c r="F210" s="4"/>
      <c r="G210" s="5"/>
      <c r="H210" s="5"/>
      <c r="I210" s="5"/>
      <c r="J210" s="5"/>
      <c r="K210" s="70"/>
      <c r="L210" s="43"/>
      <c r="M210" s="54"/>
      <c r="N210" s="55"/>
      <c r="O210" s="46"/>
      <c r="P210" s="47"/>
      <c r="Q210" s="64"/>
      <c r="R210" s="65"/>
      <c r="S210" s="42">
        <f t="shared" si="57"/>
        <v>0</v>
      </c>
      <c r="T210" s="6">
        <f t="shared" si="73"/>
        <v>0</v>
      </c>
      <c r="U210" s="39">
        <f t="shared" si="74"/>
        <v>0</v>
      </c>
      <c r="V210" s="6">
        <f t="shared" si="58"/>
        <v>0</v>
      </c>
      <c r="W210" s="105"/>
      <c r="X210" s="10"/>
      <c r="Y210" s="105"/>
      <c r="Z210" s="10"/>
      <c r="AA210" s="105"/>
      <c r="AB210" s="10"/>
      <c r="AC210" s="107"/>
      <c r="AD210" s="29"/>
      <c r="AE210" s="106">
        <f t="shared" si="75"/>
        <v>0</v>
      </c>
      <c r="AF210" s="20">
        <f t="shared" si="59"/>
        <v>0</v>
      </c>
      <c r="AG210" s="16" t="b">
        <f t="shared" si="60"/>
        <v>0</v>
      </c>
      <c r="AH210" s="16" t="b">
        <f t="shared" si="61"/>
        <v>0</v>
      </c>
      <c r="AI210" s="16" t="b">
        <f t="shared" si="62"/>
        <v>0</v>
      </c>
      <c r="AJ210" s="41" t="b">
        <f t="shared" si="63"/>
        <v>0</v>
      </c>
      <c r="AK210" s="60" t="b">
        <f t="shared" si="64"/>
        <v>0</v>
      </c>
      <c r="AL210" s="61" t="b">
        <f t="shared" si="65"/>
        <v>0</v>
      </c>
      <c r="AM210" s="54" t="b">
        <f t="shared" si="66"/>
        <v>0</v>
      </c>
      <c r="AN210" s="55" t="b">
        <f t="shared" si="67"/>
        <v>0</v>
      </c>
      <c r="AO210" s="46" t="b">
        <f t="shared" si="68"/>
        <v>0</v>
      </c>
      <c r="AP210" s="47" t="b">
        <f t="shared" si="69"/>
        <v>0</v>
      </c>
      <c r="AQ210" s="44" t="b">
        <f t="shared" si="70"/>
        <v>0</v>
      </c>
      <c r="AR210" s="45" t="b">
        <f t="shared" si="71"/>
        <v>0</v>
      </c>
    </row>
    <row r="211" spans="1:44" s="15" customFormat="1" ht="15.75" hidden="1" x14ac:dyDescent="0.25">
      <c r="A211" s="3">
        <v>44403</v>
      </c>
      <c r="B211" s="3"/>
      <c r="C211" s="98" t="str">
        <f t="shared" si="72"/>
        <v>Monday</v>
      </c>
      <c r="D211" s="100" t="str">
        <f>IFERROR(INDEX(Holidays!$B$2:$B$995,MATCH(A211,Holidays!$A$2:$A$995,0)),"")</f>
        <v/>
      </c>
      <c r="E211" s="4"/>
      <c r="F211" s="4"/>
      <c r="G211" s="5"/>
      <c r="H211" s="5"/>
      <c r="I211" s="5"/>
      <c r="J211" s="5"/>
      <c r="K211" s="70"/>
      <c r="L211" s="43"/>
      <c r="M211" s="54"/>
      <c r="N211" s="55"/>
      <c r="O211" s="46"/>
      <c r="P211" s="47"/>
      <c r="Q211" s="64"/>
      <c r="R211" s="65"/>
      <c r="S211" s="42">
        <f t="shared" si="57"/>
        <v>0</v>
      </c>
      <c r="T211" s="6">
        <f t="shared" si="73"/>
        <v>0</v>
      </c>
      <c r="U211" s="39">
        <f t="shared" si="74"/>
        <v>0</v>
      </c>
      <c r="V211" s="6">
        <f t="shared" si="58"/>
        <v>0</v>
      </c>
      <c r="W211" s="105"/>
      <c r="X211" s="10"/>
      <c r="Y211" s="105"/>
      <c r="Z211" s="10"/>
      <c r="AA211" s="105"/>
      <c r="AB211" s="10"/>
      <c r="AC211" s="107"/>
      <c r="AD211" s="29"/>
      <c r="AE211" s="106">
        <f t="shared" si="75"/>
        <v>0</v>
      </c>
      <c r="AF211" s="20">
        <f t="shared" si="59"/>
        <v>0</v>
      </c>
      <c r="AG211" s="16" t="b">
        <f t="shared" si="60"/>
        <v>0</v>
      </c>
      <c r="AH211" s="16" t="b">
        <f t="shared" si="61"/>
        <v>0</v>
      </c>
      <c r="AI211" s="16" t="b">
        <f t="shared" si="62"/>
        <v>0</v>
      </c>
      <c r="AJ211" s="41" t="b">
        <f t="shared" si="63"/>
        <v>0</v>
      </c>
      <c r="AK211" s="60" t="b">
        <f t="shared" si="64"/>
        <v>0</v>
      </c>
      <c r="AL211" s="61" t="b">
        <f t="shared" si="65"/>
        <v>0</v>
      </c>
      <c r="AM211" s="54" t="b">
        <f t="shared" si="66"/>
        <v>0</v>
      </c>
      <c r="AN211" s="55" t="b">
        <f t="shared" si="67"/>
        <v>0</v>
      </c>
      <c r="AO211" s="46" t="b">
        <f t="shared" si="68"/>
        <v>0</v>
      </c>
      <c r="AP211" s="47" t="b">
        <f t="shared" si="69"/>
        <v>0</v>
      </c>
      <c r="AQ211" s="44" t="b">
        <f t="shared" si="70"/>
        <v>0</v>
      </c>
      <c r="AR211" s="45" t="b">
        <f t="shared" si="71"/>
        <v>0</v>
      </c>
    </row>
    <row r="212" spans="1:44" s="15" customFormat="1" ht="30" hidden="1" x14ac:dyDescent="0.25">
      <c r="A212" s="3">
        <v>44404</v>
      </c>
      <c r="B212" s="3"/>
      <c r="C212" s="98" t="str">
        <f t="shared" si="72"/>
        <v>Tuesday</v>
      </c>
      <c r="D212" s="100" t="str">
        <f>IFERROR(INDEX(Holidays!$B$2:$B$995,MATCH(A212,Holidays!$A$2:$A$995,0)),"")</f>
        <v>National Korean War Veterans Armistice Day</v>
      </c>
      <c r="E212" s="4"/>
      <c r="F212" s="4"/>
      <c r="G212" s="5"/>
      <c r="H212" s="5"/>
      <c r="I212" s="5"/>
      <c r="J212" s="5"/>
      <c r="K212" s="70"/>
      <c r="L212" s="43"/>
      <c r="M212" s="54"/>
      <c r="N212" s="55"/>
      <c r="O212" s="46"/>
      <c r="P212" s="47"/>
      <c r="Q212" s="64"/>
      <c r="R212" s="65"/>
      <c r="S212" s="42">
        <f t="shared" si="57"/>
        <v>0</v>
      </c>
      <c r="T212" s="6">
        <f t="shared" si="73"/>
        <v>0</v>
      </c>
      <c r="U212" s="39">
        <f t="shared" si="74"/>
        <v>0</v>
      </c>
      <c r="V212" s="6">
        <f t="shared" si="58"/>
        <v>0</v>
      </c>
      <c r="W212" s="105"/>
      <c r="X212" s="10"/>
      <c r="Y212" s="105"/>
      <c r="Z212" s="10"/>
      <c r="AA212" s="105"/>
      <c r="AB212" s="10"/>
      <c r="AC212" s="107"/>
      <c r="AD212" s="29"/>
      <c r="AE212" s="106">
        <f t="shared" si="75"/>
        <v>0</v>
      </c>
      <c r="AF212" s="20">
        <f t="shared" si="59"/>
        <v>0</v>
      </c>
      <c r="AG212" s="16" t="b">
        <f t="shared" si="60"/>
        <v>0</v>
      </c>
      <c r="AH212" s="16" t="b">
        <f t="shared" si="61"/>
        <v>0</v>
      </c>
      <c r="AI212" s="16" t="b">
        <f t="shared" si="62"/>
        <v>0</v>
      </c>
      <c r="AJ212" s="41" t="b">
        <f t="shared" si="63"/>
        <v>0</v>
      </c>
      <c r="AK212" s="60" t="b">
        <f t="shared" si="64"/>
        <v>0</v>
      </c>
      <c r="AL212" s="61" t="b">
        <f t="shared" si="65"/>
        <v>0</v>
      </c>
      <c r="AM212" s="54" t="b">
        <f t="shared" si="66"/>
        <v>0</v>
      </c>
      <c r="AN212" s="55" t="b">
        <f t="shared" si="67"/>
        <v>0</v>
      </c>
      <c r="AO212" s="46" t="b">
        <f t="shared" si="68"/>
        <v>0</v>
      </c>
      <c r="AP212" s="47" t="b">
        <f t="shared" si="69"/>
        <v>0</v>
      </c>
      <c r="AQ212" s="44" t="b">
        <f t="shared" si="70"/>
        <v>0</v>
      </c>
      <c r="AR212" s="45" t="b">
        <f t="shared" si="71"/>
        <v>0</v>
      </c>
    </row>
    <row r="213" spans="1:44" s="15" customFormat="1" ht="15.75" hidden="1" x14ac:dyDescent="0.25">
      <c r="A213" s="3">
        <v>44405</v>
      </c>
      <c r="B213" s="3"/>
      <c r="C213" s="98" t="str">
        <f t="shared" si="72"/>
        <v>Wednesday</v>
      </c>
      <c r="D213" s="100" t="str">
        <f>IFERROR(INDEX(Holidays!$B$2:$B$995,MATCH(A213,Holidays!$A$2:$A$995,0)),"")</f>
        <v/>
      </c>
      <c r="E213" s="4"/>
      <c r="F213" s="4"/>
      <c r="G213" s="5"/>
      <c r="H213" s="5"/>
      <c r="I213" s="5"/>
      <c r="J213" s="5"/>
      <c r="K213" s="70"/>
      <c r="L213" s="43"/>
      <c r="M213" s="54"/>
      <c r="N213" s="55"/>
      <c r="O213" s="46"/>
      <c r="P213" s="47"/>
      <c r="Q213" s="64"/>
      <c r="R213" s="65"/>
      <c r="S213" s="42">
        <f t="shared" si="57"/>
        <v>0</v>
      </c>
      <c r="T213" s="6">
        <f t="shared" si="73"/>
        <v>0</v>
      </c>
      <c r="U213" s="39">
        <f t="shared" si="74"/>
        <v>0</v>
      </c>
      <c r="V213" s="6">
        <f t="shared" si="58"/>
        <v>0</v>
      </c>
      <c r="W213" s="105"/>
      <c r="X213" s="10"/>
      <c r="Y213" s="105"/>
      <c r="Z213" s="10"/>
      <c r="AA213" s="105"/>
      <c r="AB213" s="10"/>
      <c r="AC213" s="107"/>
      <c r="AD213" s="29"/>
      <c r="AE213" s="106">
        <f t="shared" si="75"/>
        <v>0</v>
      </c>
      <c r="AF213" s="20">
        <f t="shared" si="59"/>
        <v>0</v>
      </c>
      <c r="AG213" s="16" t="b">
        <f t="shared" si="60"/>
        <v>0</v>
      </c>
      <c r="AH213" s="16" t="b">
        <f t="shared" si="61"/>
        <v>0</v>
      </c>
      <c r="AI213" s="16" t="b">
        <f t="shared" si="62"/>
        <v>0</v>
      </c>
      <c r="AJ213" s="41" t="b">
        <f t="shared" si="63"/>
        <v>0</v>
      </c>
      <c r="AK213" s="60" t="b">
        <f t="shared" si="64"/>
        <v>0</v>
      </c>
      <c r="AL213" s="61" t="b">
        <f t="shared" si="65"/>
        <v>0</v>
      </c>
      <c r="AM213" s="54" t="b">
        <f t="shared" si="66"/>
        <v>0</v>
      </c>
      <c r="AN213" s="55" t="b">
        <f t="shared" si="67"/>
        <v>0</v>
      </c>
      <c r="AO213" s="46" t="b">
        <f t="shared" si="68"/>
        <v>0</v>
      </c>
      <c r="AP213" s="47" t="b">
        <f t="shared" si="69"/>
        <v>0</v>
      </c>
      <c r="AQ213" s="44" t="b">
        <f t="shared" si="70"/>
        <v>0</v>
      </c>
      <c r="AR213" s="45" t="b">
        <f t="shared" si="71"/>
        <v>0</v>
      </c>
    </row>
    <row r="214" spans="1:44" s="15" customFormat="1" ht="15.75" hidden="1" x14ac:dyDescent="0.25">
      <c r="A214" s="3">
        <v>44406</v>
      </c>
      <c r="B214" s="3"/>
      <c r="C214" s="98" t="str">
        <f t="shared" si="72"/>
        <v>Thursday</v>
      </c>
      <c r="D214" s="100" t="str">
        <f>IFERROR(INDEX(Holidays!$B$2:$B$995,MATCH(A214,Holidays!$A$2:$A$995,0)),"")</f>
        <v/>
      </c>
      <c r="E214" s="4"/>
      <c r="F214" s="4"/>
      <c r="G214" s="5"/>
      <c r="H214" s="5"/>
      <c r="I214" s="5"/>
      <c r="J214" s="5"/>
      <c r="K214" s="70"/>
      <c r="L214" s="43"/>
      <c r="M214" s="54"/>
      <c r="N214" s="55"/>
      <c r="O214" s="46"/>
      <c r="P214" s="47"/>
      <c r="Q214" s="64"/>
      <c r="R214" s="65"/>
      <c r="S214" s="42">
        <f t="shared" si="57"/>
        <v>0</v>
      </c>
      <c r="T214" s="6">
        <f t="shared" si="73"/>
        <v>0</v>
      </c>
      <c r="U214" s="39">
        <f t="shared" si="74"/>
        <v>0</v>
      </c>
      <c r="V214" s="6">
        <f t="shared" si="58"/>
        <v>0</v>
      </c>
      <c r="W214" s="105"/>
      <c r="X214" s="10"/>
      <c r="Y214" s="105"/>
      <c r="Z214" s="10"/>
      <c r="AA214" s="105"/>
      <c r="AB214" s="10"/>
      <c r="AC214" s="107"/>
      <c r="AD214" s="29"/>
      <c r="AE214" s="106">
        <f t="shared" si="75"/>
        <v>0</v>
      </c>
      <c r="AF214" s="20">
        <f t="shared" si="59"/>
        <v>0</v>
      </c>
      <c r="AG214" s="16" t="b">
        <f t="shared" si="60"/>
        <v>0</v>
      </c>
      <c r="AH214" s="16" t="b">
        <f t="shared" si="61"/>
        <v>0</v>
      </c>
      <c r="AI214" s="16" t="b">
        <f t="shared" si="62"/>
        <v>0</v>
      </c>
      <c r="AJ214" s="41" t="b">
        <f t="shared" si="63"/>
        <v>0</v>
      </c>
      <c r="AK214" s="60" t="b">
        <f t="shared" si="64"/>
        <v>0</v>
      </c>
      <c r="AL214" s="61" t="b">
        <f t="shared" si="65"/>
        <v>0</v>
      </c>
      <c r="AM214" s="54" t="b">
        <f t="shared" si="66"/>
        <v>0</v>
      </c>
      <c r="AN214" s="55" t="b">
        <f t="shared" si="67"/>
        <v>0</v>
      </c>
      <c r="AO214" s="46" t="b">
        <f t="shared" si="68"/>
        <v>0</v>
      </c>
      <c r="AP214" s="47" t="b">
        <f t="shared" si="69"/>
        <v>0</v>
      </c>
      <c r="AQ214" s="44" t="b">
        <f t="shared" si="70"/>
        <v>0</v>
      </c>
      <c r="AR214" s="45" t="b">
        <f t="shared" si="71"/>
        <v>0</v>
      </c>
    </row>
    <row r="215" spans="1:44" s="15" customFormat="1" ht="15.75" hidden="1" x14ac:dyDescent="0.25">
      <c r="A215" s="3">
        <v>44407</v>
      </c>
      <c r="B215" s="3"/>
      <c r="C215" s="98" t="str">
        <f t="shared" si="72"/>
        <v>Friday</v>
      </c>
      <c r="D215" s="100" t="str">
        <f>IFERROR(INDEX(Holidays!$B$2:$B$995,MATCH(A215,Holidays!$A$2:$A$995,0)),"")</f>
        <v/>
      </c>
      <c r="E215" s="4"/>
      <c r="F215" s="4"/>
      <c r="G215" s="5"/>
      <c r="H215" s="5"/>
      <c r="I215" s="5"/>
      <c r="J215" s="5"/>
      <c r="K215" s="70"/>
      <c r="L215" s="43"/>
      <c r="M215" s="54"/>
      <c r="N215" s="55"/>
      <c r="O215" s="46"/>
      <c r="P215" s="47"/>
      <c r="Q215" s="64"/>
      <c r="R215" s="65"/>
      <c r="S215" s="42">
        <f t="shared" si="57"/>
        <v>0</v>
      </c>
      <c r="T215" s="6">
        <f t="shared" si="73"/>
        <v>0</v>
      </c>
      <c r="U215" s="39">
        <f t="shared" si="74"/>
        <v>0</v>
      </c>
      <c r="V215" s="6">
        <f t="shared" si="58"/>
        <v>0</v>
      </c>
      <c r="W215" s="105"/>
      <c r="X215" s="10"/>
      <c r="Y215" s="105"/>
      <c r="Z215" s="10"/>
      <c r="AA215" s="105"/>
      <c r="AB215" s="10"/>
      <c r="AC215" s="107"/>
      <c r="AD215" s="29"/>
      <c r="AE215" s="106">
        <f t="shared" si="75"/>
        <v>0</v>
      </c>
      <c r="AF215" s="20">
        <f t="shared" si="59"/>
        <v>0</v>
      </c>
      <c r="AG215" s="16" t="b">
        <f t="shared" si="60"/>
        <v>0</v>
      </c>
      <c r="AH215" s="16" t="b">
        <f t="shared" si="61"/>
        <v>0</v>
      </c>
      <c r="AI215" s="16" t="b">
        <f t="shared" si="62"/>
        <v>0</v>
      </c>
      <c r="AJ215" s="41" t="b">
        <f t="shared" si="63"/>
        <v>0</v>
      </c>
      <c r="AK215" s="60" t="b">
        <f t="shared" si="64"/>
        <v>0</v>
      </c>
      <c r="AL215" s="61" t="b">
        <f t="shared" si="65"/>
        <v>0</v>
      </c>
      <c r="AM215" s="54" t="b">
        <f t="shared" si="66"/>
        <v>0</v>
      </c>
      <c r="AN215" s="55" t="b">
        <f t="shared" si="67"/>
        <v>0</v>
      </c>
      <c r="AO215" s="46" t="b">
        <f t="shared" si="68"/>
        <v>0</v>
      </c>
      <c r="AP215" s="47" t="b">
        <f t="shared" si="69"/>
        <v>0</v>
      </c>
      <c r="AQ215" s="44" t="b">
        <f t="shared" si="70"/>
        <v>0</v>
      </c>
      <c r="AR215" s="45" t="b">
        <f t="shared" si="71"/>
        <v>0</v>
      </c>
    </row>
    <row r="216" spans="1:44" s="15" customFormat="1" ht="15.75" hidden="1" x14ac:dyDescent="0.25">
      <c r="A216" s="3">
        <v>44408</v>
      </c>
      <c r="B216" s="3"/>
      <c r="C216" s="98" t="str">
        <f t="shared" si="72"/>
        <v>Saturday</v>
      </c>
      <c r="D216" s="100" t="str">
        <f>IFERROR(INDEX(Holidays!$B$2:$B$995,MATCH(A216,Holidays!$A$2:$A$995,0)),"")</f>
        <v/>
      </c>
      <c r="E216" s="4"/>
      <c r="F216" s="4"/>
      <c r="G216" s="5"/>
      <c r="H216" s="5"/>
      <c r="I216" s="5"/>
      <c r="J216" s="5"/>
      <c r="K216" s="70"/>
      <c r="L216" s="43"/>
      <c r="M216" s="54"/>
      <c r="N216" s="55"/>
      <c r="O216" s="46"/>
      <c r="P216" s="47"/>
      <c r="Q216" s="64"/>
      <c r="R216" s="65"/>
      <c r="S216" s="42">
        <f t="shared" si="57"/>
        <v>0</v>
      </c>
      <c r="T216" s="6">
        <f t="shared" si="73"/>
        <v>0</v>
      </c>
      <c r="U216" s="39">
        <f t="shared" si="74"/>
        <v>0</v>
      </c>
      <c r="V216" s="6">
        <f t="shared" si="58"/>
        <v>0</v>
      </c>
      <c r="W216" s="105"/>
      <c r="X216" s="10"/>
      <c r="Y216" s="105"/>
      <c r="Z216" s="10"/>
      <c r="AA216" s="105"/>
      <c r="AB216" s="10"/>
      <c r="AC216" s="107"/>
      <c r="AD216" s="29"/>
      <c r="AE216" s="106">
        <f t="shared" si="75"/>
        <v>0</v>
      </c>
      <c r="AF216" s="20">
        <f t="shared" si="59"/>
        <v>0</v>
      </c>
      <c r="AG216" s="16" t="b">
        <f t="shared" si="60"/>
        <v>0</v>
      </c>
      <c r="AH216" s="16" t="b">
        <f t="shared" si="61"/>
        <v>0</v>
      </c>
      <c r="AI216" s="16" t="b">
        <f t="shared" si="62"/>
        <v>0</v>
      </c>
      <c r="AJ216" s="41" t="b">
        <f t="shared" si="63"/>
        <v>0</v>
      </c>
      <c r="AK216" s="60" t="b">
        <f t="shared" si="64"/>
        <v>0</v>
      </c>
      <c r="AL216" s="61" t="b">
        <f t="shared" si="65"/>
        <v>0</v>
      </c>
      <c r="AM216" s="54" t="b">
        <f t="shared" si="66"/>
        <v>0</v>
      </c>
      <c r="AN216" s="55" t="b">
        <f t="shared" si="67"/>
        <v>0</v>
      </c>
      <c r="AO216" s="46" t="b">
        <f t="shared" si="68"/>
        <v>0</v>
      </c>
      <c r="AP216" s="47" t="b">
        <f t="shared" si="69"/>
        <v>0</v>
      </c>
      <c r="AQ216" s="44" t="b">
        <f t="shared" si="70"/>
        <v>0</v>
      </c>
      <c r="AR216" s="45" t="b">
        <f t="shared" si="71"/>
        <v>0</v>
      </c>
    </row>
    <row r="217" spans="1:44" s="15" customFormat="1" ht="15.75" hidden="1" x14ac:dyDescent="0.25">
      <c r="A217" s="3">
        <v>44409</v>
      </c>
      <c r="B217" s="3"/>
      <c r="C217" s="98" t="str">
        <f t="shared" si="72"/>
        <v>Sunday</v>
      </c>
      <c r="D217" s="100" t="str">
        <f>IFERROR(INDEX(Holidays!$B$2:$B$995,MATCH(A217,Holidays!$A$2:$A$995,0)),"")</f>
        <v>Colorado Day</v>
      </c>
      <c r="E217" s="4"/>
      <c r="F217" s="4"/>
      <c r="G217" s="5"/>
      <c r="H217" s="5"/>
      <c r="I217" s="5"/>
      <c r="J217" s="5"/>
      <c r="K217" s="70"/>
      <c r="L217" s="43"/>
      <c r="M217" s="54"/>
      <c r="N217" s="55"/>
      <c r="O217" s="46"/>
      <c r="P217" s="47"/>
      <c r="Q217" s="64"/>
      <c r="R217" s="65"/>
      <c r="S217" s="42">
        <f t="shared" si="57"/>
        <v>0</v>
      </c>
      <c r="T217" s="6">
        <f t="shared" si="73"/>
        <v>0</v>
      </c>
      <c r="U217" s="39">
        <f t="shared" si="74"/>
        <v>0</v>
      </c>
      <c r="V217" s="6">
        <f t="shared" si="58"/>
        <v>0</v>
      </c>
      <c r="W217" s="105"/>
      <c r="X217" s="10"/>
      <c r="Y217" s="105"/>
      <c r="Z217" s="10"/>
      <c r="AA217" s="105"/>
      <c r="AB217" s="10"/>
      <c r="AC217" s="107"/>
      <c r="AD217" s="29"/>
      <c r="AE217" s="106">
        <f t="shared" si="75"/>
        <v>0</v>
      </c>
      <c r="AF217" s="20">
        <f t="shared" si="59"/>
        <v>0</v>
      </c>
      <c r="AG217" s="16" t="b">
        <f t="shared" si="60"/>
        <v>0</v>
      </c>
      <c r="AH217" s="16" t="b">
        <f t="shared" si="61"/>
        <v>0</v>
      </c>
      <c r="AI217" s="16" t="b">
        <f t="shared" si="62"/>
        <v>0</v>
      </c>
      <c r="AJ217" s="41" t="b">
        <f t="shared" si="63"/>
        <v>0</v>
      </c>
      <c r="AK217" s="60" t="b">
        <f t="shared" si="64"/>
        <v>0</v>
      </c>
      <c r="AL217" s="61" t="b">
        <f t="shared" si="65"/>
        <v>0</v>
      </c>
      <c r="AM217" s="54" t="b">
        <f t="shared" si="66"/>
        <v>0</v>
      </c>
      <c r="AN217" s="55" t="b">
        <f t="shared" si="67"/>
        <v>0</v>
      </c>
      <c r="AO217" s="46" t="b">
        <f t="shared" si="68"/>
        <v>0</v>
      </c>
      <c r="AP217" s="47" t="b">
        <f t="shared" si="69"/>
        <v>0</v>
      </c>
      <c r="AQ217" s="44" t="b">
        <f t="shared" si="70"/>
        <v>0</v>
      </c>
      <c r="AR217" s="45" t="b">
        <f t="shared" si="71"/>
        <v>0</v>
      </c>
    </row>
    <row r="218" spans="1:44" s="15" customFormat="1" ht="15.75" hidden="1" x14ac:dyDescent="0.25">
      <c r="A218" s="3">
        <v>44410</v>
      </c>
      <c r="B218" s="3"/>
      <c r="C218" s="98" t="str">
        <f t="shared" si="72"/>
        <v>Monday</v>
      </c>
      <c r="D218" s="100" t="str">
        <f>IFERROR(INDEX(Holidays!$B$2:$B$995,MATCH(A218,Holidays!$A$2:$A$995,0)),"")</f>
        <v/>
      </c>
      <c r="E218" s="4"/>
      <c r="F218" s="4"/>
      <c r="G218" s="5"/>
      <c r="H218" s="5"/>
      <c r="I218" s="5"/>
      <c r="J218" s="5"/>
      <c r="K218" s="70"/>
      <c r="L218" s="43"/>
      <c r="M218" s="54"/>
      <c r="N218" s="55"/>
      <c r="O218" s="46"/>
      <c r="P218" s="47"/>
      <c r="Q218" s="64"/>
      <c r="R218" s="65"/>
      <c r="S218" s="42">
        <f t="shared" si="57"/>
        <v>0</v>
      </c>
      <c r="T218" s="6">
        <f t="shared" si="73"/>
        <v>0</v>
      </c>
      <c r="U218" s="39">
        <f t="shared" si="74"/>
        <v>0</v>
      </c>
      <c r="V218" s="6">
        <f t="shared" si="58"/>
        <v>0</v>
      </c>
      <c r="W218" s="105"/>
      <c r="X218" s="10"/>
      <c r="Y218" s="105"/>
      <c r="Z218" s="10"/>
      <c r="AA218" s="105"/>
      <c r="AB218" s="10"/>
      <c r="AC218" s="107"/>
      <c r="AD218" s="29"/>
      <c r="AE218" s="106">
        <f t="shared" si="75"/>
        <v>0</v>
      </c>
      <c r="AF218" s="20">
        <f t="shared" si="59"/>
        <v>0</v>
      </c>
      <c r="AG218" s="16" t="b">
        <f t="shared" si="60"/>
        <v>0</v>
      </c>
      <c r="AH218" s="16" t="b">
        <f t="shared" si="61"/>
        <v>0</v>
      </c>
      <c r="AI218" s="16" t="b">
        <f t="shared" si="62"/>
        <v>0</v>
      </c>
      <c r="AJ218" s="41" t="b">
        <f t="shared" si="63"/>
        <v>0</v>
      </c>
      <c r="AK218" s="60" t="b">
        <f t="shared" si="64"/>
        <v>0</v>
      </c>
      <c r="AL218" s="61" t="b">
        <f t="shared" si="65"/>
        <v>0</v>
      </c>
      <c r="AM218" s="54" t="b">
        <f t="shared" si="66"/>
        <v>0</v>
      </c>
      <c r="AN218" s="55" t="b">
        <f t="shared" si="67"/>
        <v>0</v>
      </c>
      <c r="AO218" s="46" t="b">
        <f t="shared" si="68"/>
        <v>0</v>
      </c>
      <c r="AP218" s="47" t="b">
        <f t="shared" si="69"/>
        <v>0</v>
      </c>
      <c r="AQ218" s="44" t="b">
        <f t="shared" si="70"/>
        <v>0</v>
      </c>
      <c r="AR218" s="45" t="b">
        <f t="shared" si="71"/>
        <v>0</v>
      </c>
    </row>
    <row r="219" spans="1:44" s="15" customFormat="1" ht="15.75" hidden="1" x14ac:dyDescent="0.25">
      <c r="A219" s="3">
        <v>44411</v>
      </c>
      <c r="B219" s="3"/>
      <c r="C219" s="98" t="str">
        <f t="shared" si="72"/>
        <v>Tuesday</v>
      </c>
      <c r="D219" s="100" t="str">
        <f>IFERROR(INDEX(Holidays!$B$2:$B$995,MATCH(A219,Holidays!$A$2:$A$995,0)),"")</f>
        <v/>
      </c>
      <c r="E219" s="4"/>
      <c r="F219" s="4"/>
      <c r="G219" s="5"/>
      <c r="H219" s="5"/>
      <c r="I219" s="5"/>
      <c r="J219" s="5"/>
      <c r="K219" s="70"/>
      <c r="L219" s="43"/>
      <c r="M219" s="54"/>
      <c r="N219" s="55"/>
      <c r="O219" s="46"/>
      <c r="P219" s="47"/>
      <c r="Q219" s="64"/>
      <c r="R219" s="65"/>
      <c r="S219" s="42">
        <f t="shared" si="57"/>
        <v>0</v>
      </c>
      <c r="T219" s="6">
        <f t="shared" si="73"/>
        <v>0</v>
      </c>
      <c r="U219" s="39">
        <f t="shared" si="74"/>
        <v>0</v>
      </c>
      <c r="V219" s="6">
        <f t="shared" si="58"/>
        <v>0</v>
      </c>
      <c r="W219" s="105"/>
      <c r="X219" s="10"/>
      <c r="Y219" s="105"/>
      <c r="Z219" s="10"/>
      <c r="AA219" s="105"/>
      <c r="AB219" s="10"/>
      <c r="AC219" s="107"/>
      <c r="AD219" s="29"/>
      <c r="AE219" s="106">
        <f t="shared" si="75"/>
        <v>0</v>
      </c>
      <c r="AF219" s="20">
        <f t="shared" si="59"/>
        <v>0</v>
      </c>
      <c r="AG219" s="16" t="b">
        <f t="shared" si="60"/>
        <v>0</v>
      </c>
      <c r="AH219" s="16" t="b">
        <f t="shared" si="61"/>
        <v>0</v>
      </c>
      <c r="AI219" s="16" t="b">
        <f t="shared" si="62"/>
        <v>0</v>
      </c>
      <c r="AJ219" s="41" t="b">
        <f t="shared" si="63"/>
        <v>0</v>
      </c>
      <c r="AK219" s="60" t="b">
        <f t="shared" si="64"/>
        <v>0</v>
      </c>
      <c r="AL219" s="61" t="b">
        <f t="shared" si="65"/>
        <v>0</v>
      </c>
      <c r="AM219" s="54" t="b">
        <f t="shared" si="66"/>
        <v>0</v>
      </c>
      <c r="AN219" s="55" t="b">
        <f t="shared" si="67"/>
        <v>0</v>
      </c>
      <c r="AO219" s="46" t="b">
        <f t="shared" si="68"/>
        <v>0</v>
      </c>
      <c r="AP219" s="47" t="b">
        <f t="shared" si="69"/>
        <v>0</v>
      </c>
      <c r="AQ219" s="44" t="b">
        <f t="shared" si="70"/>
        <v>0</v>
      </c>
      <c r="AR219" s="45" t="b">
        <f t="shared" si="71"/>
        <v>0</v>
      </c>
    </row>
    <row r="220" spans="1:44" s="15" customFormat="1" ht="15.75" hidden="1" x14ac:dyDescent="0.25">
      <c r="A220" s="3">
        <v>44412</v>
      </c>
      <c r="B220" s="3"/>
      <c r="C220" s="98" t="str">
        <f t="shared" si="72"/>
        <v>Wednesday</v>
      </c>
      <c r="D220" s="100" t="str">
        <f>IFERROR(INDEX(Holidays!$B$2:$B$995,MATCH(A220,Holidays!$A$2:$A$995,0)),"")</f>
        <v>Coast Guard Birthday</v>
      </c>
      <c r="E220" s="4"/>
      <c r="F220" s="4"/>
      <c r="G220" s="5"/>
      <c r="H220" s="5"/>
      <c r="I220" s="5"/>
      <c r="J220" s="5"/>
      <c r="K220" s="70"/>
      <c r="L220" s="43"/>
      <c r="M220" s="54"/>
      <c r="N220" s="55"/>
      <c r="O220" s="46"/>
      <c r="P220" s="47"/>
      <c r="Q220" s="64"/>
      <c r="R220" s="65"/>
      <c r="S220" s="42">
        <f t="shared" si="57"/>
        <v>0</v>
      </c>
      <c r="T220" s="6">
        <f t="shared" si="73"/>
        <v>0</v>
      </c>
      <c r="U220" s="39">
        <f t="shared" si="74"/>
        <v>0</v>
      </c>
      <c r="V220" s="6">
        <f t="shared" si="58"/>
        <v>0</v>
      </c>
      <c r="W220" s="105"/>
      <c r="X220" s="10"/>
      <c r="Y220" s="105"/>
      <c r="Z220" s="10"/>
      <c r="AA220" s="105"/>
      <c r="AB220" s="10"/>
      <c r="AC220" s="107"/>
      <c r="AD220" s="29"/>
      <c r="AE220" s="106">
        <f t="shared" si="75"/>
        <v>0</v>
      </c>
      <c r="AF220" s="20">
        <f t="shared" si="59"/>
        <v>0</v>
      </c>
      <c r="AG220" s="16" t="b">
        <f t="shared" si="60"/>
        <v>0</v>
      </c>
      <c r="AH220" s="16" t="b">
        <f t="shared" si="61"/>
        <v>0</v>
      </c>
      <c r="AI220" s="16" t="b">
        <f t="shared" si="62"/>
        <v>0</v>
      </c>
      <c r="AJ220" s="41" t="b">
        <f t="shared" si="63"/>
        <v>0</v>
      </c>
      <c r="AK220" s="60" t="b">
        <f t="shared" si="64"/>
        <v>0</v>
      </c>
      <c r="AL220" s="61" t="b">
        <f t="shared" si="65"/>
        <v>0</v>
      </c>
      <c r="AM220" s="54" t="b">
        <f t="shared" si="66"/>
        <v>0</v>
      </c>
      <c r="AN220" s="55" t="b">
        <f t="shared" si="67"/>
        <v>0</v>
      </c>
      <c r="AO220" s="46" t="b">
        <f t="shared" si="68"/>
        <v>0</v>
      </c>
      <c r="AP220" s="47" t="b">
        <f t="shared" si="69"/>
        <v>0</v>
      </c>
      <c r="AQ220" s="44" t="b">
        <f t="shared" si="70"/>
        <v>0</v>
      </c>
      <c r="AR220" s="45" t="b">
        <f t="shared" si="71"/>
        <v>0</v>
      </c>
    </row>
    <row r="221" spans="1:44" s="15" customFormat="1" ht="15.75" hidden="1" x14ac:dyDescent="0.25">
      <c r="A221" s="3">
        <v>44413</v>
      </c>
      <c r="B221" s="3"/>
      <c r="C221" s="98" t="str">
        <f t="shared" si="72"/>
        <v>Thursday</v>
      </c>
      <c r="D221" s="100" t="str">
        <f>IFERROR(INDEX(Holidays!$B$2:$B$995,MATCH(A221,Holidays!$A$2:$A$995,0)),"")</f>
        <v/>
      </c>
      <c r="E221" s="4"/>
      <c r="F221" s="4"/>
      <c r="G221" s="5"/>
      <c r="H221" s="5"/>
      <c r="I221" s="5"/>
      <c r="J221" s="5"/>
      <c r="K221" s="70"/>
      <c r="L221" s="43"/>
      <c r="M221" s="54"/>
      <c r="N221" s="55"/>
      <c r="O221" s="46"/>
      <c r="P221" s="47"/>
      <c r="Q221" s="64"/>
      <c r="R221" s="65"/>
      <c r="S221" s="42">
        <f t="shared" si="57"/>
        <v>0</v>
      </c>
      <c r="T221" s="6">
        <f t="shared" si="73"/>
        <v>0</v>
      </c>
      <c r="U221" s="39">
        <f t="shared" si="74"/>
        <v>0</v>
      </c>
      <c r="V221" s="6">
        <f t="shared" si="58"/>
        <v>0</v>
      </c>
      <c r="W221" s="105"/>
      <c r="X221" s="10"/>
      <c r="Y221" s="105"/>
      <c r="Z221" s="10"/>
      <c r="AA221" s="105"/>
      <c r="AB221" s="10"/>
      <c r="AC221" s="107"/>
      <c r="AD221" s="29"/>
      <c r="AE221" s="106">
        <f t="shared" si="75"/>
        <v>0</v>
      </c>
      <c r="AF221" s="20">
        <f t="shared" si="59"/>
        <v>0</v>
      </c>
      <c r="AG221" s="16" t="b">
        <f t="shared" si="60"/>
        <v>0</v>
      </c>
      <c r="AH221" s="16" t="b">
        <f t="shared" si="61"/>
        <v>0</v>
      </c>
      <c r="AI221" s="16" t="b">
        <f t="shared" si="62"/>
        <v>0</v>
      </c>
      <c r="AJ221" s="41" t="b">
        <f t="shared" si="63"/>
        <v>0</v>
      </c>
      <c r="AK221" s="60" t="b">
        <f t="shared" si="64"/>
        <v>0</v>
      </c>
      <c r="AL221" s="61" t="b">
        <f t="shared" si="65"/>
        <v>0</v>
      </c>
      <c r="AM221" s="54" t="b">
        <f t="shared" si="66"/>
        <v>0</v>
      </c>
      <c r="AN221" s="55" t="b">
        <f t="shared" si="67"/>
        <v>0</v>
      </c>
      <c r="AO221" s="46" t="b">
        <f t="shared" si="68"/>
        <v>0</v>
      </c>
      <c r="AP221" s="47" t="b">
        <f t="shared" si="69"/>
        <v>0</v>
      </c>
      <c r="AQ221" s="44" t="b">
        <f t="shared" si="70"/>
        <v>0</v>
      </c>
      <c r="AR221" s="45" t="b">
        <f t="shared" si="71"/>
        <v>0</v>
      </c>
    </row>
    <row r="222" spans="1:44" s="15" customFormat="1" ht="15.75" hidden="1" x14ac:dyDescent="0.25">
      <c r="A222" s="3">
        <v>44414</v>
      </c>
      <c r="B222" s="3"/>
      <c r="C222" s="98" t="str">
        <f t="shared" si="72"/>
        <v>Friday</v>
      </c>
      <c r="D222" s="100" t="str">
        <f>IFERROR(INDEX(Holidays!$B$2:$B$995,MATCH(A222,Holidays!$A$2:$A$995,0)),"")</f>
        <v/>
      </c>
      <c r="E222" s="4"/>
      <c r="F222" s="4"/>
      <c r="G222" s="5"/>
      <c r="H222" s="5"/>
      <c r="I222" s="5"/>
      <c r="J222" s="5"/>
      <c r="K222" s="70"/>
      <c r="L222" s="43"/>
      <c r="M222" s="54"/>
      <c r="N222" s="55"/>
      <c r="O222" s="46"/>
      <c r="P222" s="47"/>
      <c r="Q222" s="64"/>
      <c r="R222" s="65"/>
      <c r="S222" s="42">
        <f t="shared" si="57"/>
        <v>0</v>
      </c>
      <c r="T222" s="6">
        <f t="shared" si="73"/>
        <v>0</v>
      </c>
      <c r="U222" s="39">
        <f t="shared" si="74"/>
        <v>0</v>
      </c>
      <c r="V222" s="6">
        <f t="shared" si="58"/>
        <v>0</v>
      </c>
      <c r="W222" s="105"/>
      <c r="X222" s="10"/>
      <c r="Y222" s="105"/>
      <c r="Z222" s="10"/>
      <c r="AA222" s="105"/>
      <c r="AB222" s="10"/>
      <c r="AC222" s="107"/>
      <c r="AD222" s="29"/>
      <c r="AE222" s="106">
        <f t="shared" si="75"/>
        <v>0</v>
      </c>
      <c r="AF222" s="20">
        <f t="shared" si="59"/>
        <v>0</v>
      </c>
      <c r="AG222" s="16" t="b">
        <f t="shared" si="60"/>
        <v>0</v>
      </c>
      <c r="AH222" s="16" t="b">
        <f t="shared" si="61"/>
        <v>0</v>
      </c>
      <c r="AI222" s="16" t="b">
        <f t="shared" si="62"/>
        <v>0</v>
      </c>
      <c r="AJ222" s="41" t="b">
        <f t="shared" si="63"/>
        <v>0</v>
      </c>
      <c r="AK222" s="60" t="b">
        <f t="shared" si="64"/>
        <v>0</v>
      </c>
      <c r="AL222" s="61" t="b">
        <f t="shared" si="65"/>
        <v>0</v>
      </c>
      <c r="AM222" s="54" t="b">
        <f t="shared" si="66"/>
        <v>0</v>
      </c>
      <c r="AN222" s="55" t="b">
        <f t="shared" si="67"/>
        <v>0</v>
      </c>
      <c r="AO222" s="46" t="b">
        <f t="shared" si="68"/>
        <v>0</v>
      </c>
      <c r="AP222" s="47" t="b">
        <f t="shared" si="69"/>
        <v>0</v>
      </c>
      <c r="AQ222" s="44" t="b">
        <f t="shared" si="70"/>
        <v>0</v>
      </c>
      <c r="AR222" s="45" t="b">
        <f t="shared" si="71"/>
        <v>0</v>
      </c>
    </row>
    <row r="223" spans="1:44" s="15" customFormat="1" ht="15.75" hidden="1" x14ac:dyDescent="0.25">
      <c r="A223" s="3">
        <v>44415</v>
      </c>
      <c r="B223" s="3"/>
      <c r="C223" s="98" t="str">
        <f t="shared" si="72"/>
        <v>Saturday</v>
      </c>
      <c r="D223" s="100" t="str">
        <f>IFERROR(INDEX(Holidays!$B$2:$B$995,MATCH(A223,Holidays!$A$2:$A$995,0)),"")</f>
        <v>Purple Heart Day</v>
      </c>
      <c r="E223" s="4"/>
      <c r="F223" s="4"/>
      <c r="G223" s="5"/>
      <c r="H223" s="5"/>
      <c r="I223" s="5"/>
      <c r="J223" s="5"/>
      <c r="K223" s="70"/>
      <c r="L223" s="43"/>
      <c r="M223" s="54"/>
      <c r="N223" s="55"/>
      <c r="O223" s="46"/>
      <c r="P223" s="47"/>
      <c r="Q223" s="64"/>
      <c r="R223" s="65"/>
      <c r="S223" s="42">
        <f t="shared" si="57"/>
        <v>0</v>
      </c>
      <c r="T223" s="6">
        <f t="shared" si="73"/>
        <v>0</v>
      </c>
      <c r="U223" s="39">
        <f t="shared" si="74"/>
        <v>0</v>
      </c>
      <c r="V223" s="6">
        <f t="shared" si="58"/>
        <v>0</v>
      </c>
      <c r="W223" s="105"/>
      <c r="X223" s="10"/>
      <c r="Y223" s="105"/>
      <c r="Z223" s="10"/>
      <c r="AA223" s="105"/>
      <c r="AB223" s="10"/>
      <c r="AC223" s="107"/>
      <c r="AD223" s="29"/>
      <c r="AE223" s="106">
        <f t="shared" si="75"/>
        <v>0</v>
      </c>
      <c r="AF223" s="20">
        <f t="shared" si="59"/>
        <v>0</v>
      </c>
      <c r="AG223" s="16" t="b">
        <f t="shared" si="60"/>
        <v>0</v>
      </c>
      <c r="AH223" s="16" t="b">
        <f t="shared" si="61"/>
        <v>0</v>
      </c>
      <c r="AI223" s="16" t="b">
        <f t="shared" si="62"/>
        <v>0</v>
      </c>
      <c r="AJ223" s="41" t="b">
        <f t="shared" si="63"/>
        <v>0</v>
      </c>
      <c r="AK223" s="60" t="b">
        <f t="shared" si="64"/>
        <v>0</v>
      </c>
      <c r="AL223" s="61" t="b">
        <f t="shared" si="65"/>
        <v>0</v>
      </c>
      <c r="AM223" s="54" t="b">
        <f t="shared" si="66"/>
        <v>0</v>
      </c>
      <c r="AN223" s="55" t="b">
        <f t="shared" si="67"/>
        <v>0</v>
      </c>
      <c r="AO223" s="46" t="b">
        <f t="shared" si="68"/>
        <v>0</v>
      </c>
      <c r="AP223" s="47" t="b">
        <f t="shared" si="69"/>
        <v>0</v>
      </c>
      <c r="AQ223" s="44" t="b">
        <f t="shared" si="70"/>
        <v>0</v>
      </c>
      <c r="AR223" s="45" t="b">
        <f t="shared" si="71"/>
        <v>0</v>
      </c>
    </row>
    <row r="224" spans="1:44" s="15" customFormat="1" ht="15.75" hidden="1" x14ac:dyDescent="0.25">
      <c r="A224" s="3">
        <v>44416</v>
      </c>
      <c r="B224" s="3"/>
      <c r="C224" s="98" t="str">
        <f t="shared" si="72"/>
        <v>Sunday</v>
      </c>
      <c r="D224" s="100" t="str">
        <f>IFERROR(INDEX(Holidays!$B$2:$B$995,MATCH(A224,Holidays!$A$2:$A$995,0)),"")</f>
        <v/>
      </c>
      <c r="E224" s="4"/>
      <c r="F224" s="4"/>
      <c r="G224" s="5"/>
      <c r="H224" s="5"/>
      <c r="I224" s="5"/>
      <c r="J224" s="5"/>
      <c r="K224" s="70"/>
      <c r="L224" s="43"/>
      <c r="M224" s="54"/>
      <c r="N224" s="55"/>
      <c r="O224" s="46"/>
      <c r="P224" s="47"/>
      <c r="Q224" s="64"/>
      <c r="R224" s="65"/>
      <c r="S224" s="42">
        <f t="shared" si="57"/>
        <v>0</v>
      </c>
      <c r="T224" s="6">
        <f t="shared" si="73"/>
        <v>0</v>
      </c>
      <c r="U224" s="39">
        <f t="shared" si="74"/>
        <v>0</v>
      </c>
      <c r="V224" s="6">
        <f t="shared" si="58"/>
        <v>0</v>
      </c>
      <c r="W224" s="105"/>
      <c r="X224" s="10"/>
      <c r="Y224" s="105"/>
      <c r="Z224" s="10"/>
      <c r="AA224" s="105"/>
      <c r="AB224" s="10"/>
      <c r="AC224" s="107"/>
      <c r="AD224" s="29"/>
      <c r="AE224" s="106">
        <f t="shared" si="75"/>
        <v>0</v>
      </c>
      <c r="AF224" s="20">
        <f t="shared" si="59"/>
        <v>0</v>
      </c>
      <c r="AG224" s="16" t="b">
        <f t="shared" si="60"/>
        <v>0</v>
      </c>
      <c r="AH224" s="16" t="b">
        <f t="shared" si="61"/>
        <v>0</v>
      </c>
      <c r="AI224" s="16" t="b">
        <f t="shared" si="62"/>
        <v>0</v>
      </c>
      <c r="AJ224" s="41" t="b">
        <f t="shared" si="63"/>
        <v>0</v>
      </c>
      <c r="AK224" s="60" t="b">
        <f t="shared" si="64"/>
        <v>0</v>
      </c>
      <c r="AL224" s="61" t="b">
        <f t="shared" si="65"/>
        <v>0</v>
      </c>
      <c r="AM224" s="54" t="b">
        <f t="shared" si="66"/>
        <v>0</v>
      </c>
      <c r="AN224" s="55" t="b">
        <f t="shared" si="67"/>
        <v>0</v>
      </c>
      <c r="AO224" s="46" t="b">
        <f t="shared" si="68"/>
        <v>0</v>
      </c>
      <c r="AP224" s="47" t="b">
        <f t="shared" si="69"/>
        <v>0</v>
      </c>
      <c r="AQ224" s="44" t="b">
        <f t="shared" si="70"/>
        <v>0</v>
      </c>
      <c r="AR224" s="45" t="b">
        <f t="shared" si="71"/>
        <v>0</v>
      </c>
    </row>
    <row r="225" spans="1:44" s="15" customFormat="1" ht="15.75" hidden="1" x14ac:dyDescent="0.25">
      <c r="A225" s="3">
        <v>44417</v>
      </c>
      <c r="B225" s="3"/>
      <c r="C225" s="98" t="str">
        <f t="shared" si="72"/>
        <v>Monday</v>
      </c>
      <c r="D225" s="100" t="str">
        <f>IFERROR(INDEX(Holidays!$B$2:$B$995,MATCH(A225,Holidays!$A$2:$A$995,0)),"")</f>
        <v>Victory Day</v>
      </c>
      <c r="E225" s="4"/>
      <c r="F225" s="4"/>
      <c r="G225" s="5"/>
      <c r="H225" s="5"/>
      <c r="I225" s="5"/>
      <c r="J225" s="5"/>
      <c r="K225" s="70"/>
      <c r="L225" s="43"/>
      <c r="M225" s="54"/>
      <c r="N225" s="55"/>
      <c r="O225" s="46"/>
      <c r="P225" s="47"/>
      <c r="Q225" s="64"/>
      <c r="R225" s="65"/>
      <c r="S225" s="42">
        <f t="shared" si="57"/>
        <v>0</v>
      </c>
      <c r="T225" s="6">
        <f t="shared" si="73"/>
        <v>0</v>
      </c>
      <c r="U225" s="39">
        <f t="shared" si="74"/>
        <v>0</v>
      </c>
      <c r="V225" s="6">
        <f t="shared" si="58"/>
        <v>0</v>
      </c>
      <c r="W225" s="105"/>
      <c r="X225" s="10"/>
      <c r="Y225" s="105"/>
      <c r="Z225" s="10"/>
      <c r="AA225" s="105"/>
      <c r="AB225" s="10"/>
      <c r="AC225" s="107"/>
      <c r="AD225" s="29"/>
      <c r="AE225" s="106">
        <f t="shared" si="75"/>
        <v>0</v>
      </c>
      <c r="AF225" s="20">
        <f t="shared" si="59"/>
        <v>0</v>
      </c>
      <c r="AG225" s="16" t="b">
        <f t="shared" si="60"/>
        <v>0</v>
      </c>
      <c r="AH225" s="16" t="b">
        <f t="shared" si="61"/>
        <v>0</v>
      </c>
      <c r="AI225" s="16" t="b">
        <f t="shared" si="62"/>
        <v>0</v>
      </c>
      <c r="AJ225" s="41" t="b">
        <f t="shared" si="63"/>
        <v>0</v>
      </c>
      <c r="AK225" s="60" t="b">
        <f t="shared" si="64"/>
        <v>0</v>
      </c>
      <c r="AL225" s="61" t="b">
        <f t="shared" si="65"/>
        <v>0</v>
      </c>
      <c r="AM225" s="54" t="b">
        <f t="shared" si="66"/>
        <v>0</v>
      </c>
      <c r="AN225" s="55" t="b">
        <f t="shared" si="67"/>
        <v>0</v>
      </c>
      <c r="AO225" s="46" t="b">
        <f t="shared" si="68"/>
        <v>0</v>
      </c>
      <c r="AP225" s="47" t="b">
        <f t="shared" si="69"/>
        <v>0</v>
      </c>
      <c r="AQ225" s="44" t="b">
        <f t="shared" si="70"/>
        <v>0</v>
      </c>
      <c r="AR225" s="45" t="b">
        <f t="shared" si="71"/>
        <v>0</v>
      </c>
    </row>
    <row r="226" spans="1:44" s="15" customFormat="1" ht="15.75" hidden="1" x14ac:dyDescent="0.25">
      <c r="A226" s="3">
        <v>44418</v>
      </c>
      <c r="B226" s="3"/>
      <c r="C226" s="98" t="str">
        <f t="shared" si="72"/>
        <v>Tuesday</v>
      </c>
      <c r="D226" s="100" t="str">
        <f>IFERROR(INDEX(Holidays!$B$2:$B$995,MATCH(A226,Holidays!$A$2:$A$995,0)),"")</f>
        <v>Muharram</v>
      </c>
      <c r="E226" s="4"/>
      <c r="F226" s="4"/>
      <c r="G226" s="5"/>
      <c r="H226" s="5"/>
      <c r="I226" s="5"/>
      <c r="J226" s="5"/>
      <c r="K226" s="70"/>
      <c r="L226" s="43"/>
      <c r="M226" s="54"/>
      <c r="N226" s="55"/>
      <c r="O226" s="46"/>
      <c r="P226" s="47"/>
      <c r="Q226" s="64"/>
      <c r="R226" s="65"/>
      <c r="S226" s="42">
        <f t="shared" si="57"/>
        <v>0</v>
      </c>
      <c r="T226" s="6">
        <f t="shared" si="73"/>
        <v>0</v>
      </c>
      <c r="U226" s="39">
        <f t="shared" si="74"/>
        <v>0</v>
      </c>
      <c r="V226" s="6">
        <f t="shared" si="58"/>
        <v>0</v>
      </c>
      <c r="W226" s="105"/>
      <c r="X226" s="10"/>
      <c r="Y226" s="105"/>
      <c r="Z226" s="10"/>
      <c r="AA226" s="105"/>
      <c r="AB226" s="10"/>
      <c r="AC226" s="107"/>
      <c r="AD226" s="29"/>
      <c r="AE226" s="106">
        <f t="shared" si="75"/>
        <v>0</v>
      </c>
      <c r="AF226" s="20">
        <f t="shared" si="59"/>
        <v>0</v>
      </c>
      <c r="AG226" s="16" t="b">
        <f t="shared" si="60"/>
        <v>0</v>
      </c>
      <c r="AH226" s="16" t="b">
        <f t="shared" si="61"/>
        <v>0</v>
      </c>
      <c r="AI226" s="16" t="b">
        <f t="shared" si="62"/>
        <v>0</v>
      </c>
      <c r="AJ226" s="41" t="b">
        <f t="shared" si="63"/>
        <v>0</v>
      </c>
      <c r="AK226" s="60" t="b">
        <f t="shared" si="64"/>
        <v>0</v>
      </c>
      <c r="AL226" s="61" t="b">
        <f t="shared" si="65"/>
        <v>0</v>
      </c>
      <c r="AM226" s="54" t="b">
        <f t="shared" si="66"/>
        <v>0</v>
      </c>
      <c r="AN226" s="55" t="b">
        <f t="shared" si="67"/>
        <v>0</v>
      </c>
      <c r="AO226" s="46" t="b">
        <f t="shared" si="68"/>
        <v>0</v>
      </c>
      <c r="AP226" s="47" t="b">
        <f t="shared" si="69"/>
        <v>0</v>
      </c>
      <c r="AQ226" s="44" t="b">
        <f t="shared" si="70"/>
        <v>0</v>
      </c>
      <c r="AR226" s="45" t="b">
        <f t="shared" si="71"/>
        <v>0</v>
      </c>
    </row>
    <row r="227" spans="1:44" s="15" customFormat="1" ht="15.75" hidden="1" x14ac:dyDescent="0.25">
      <c r="A227" s="3">
        <v>44419</v>
      </c>
      <c r="B227" s="3"/>
      <c r="C227" s="98" t="str">
        <f t="shared" si="72"/>
        <v>Wednesday</v>
      </c>
      <c r="D227" s="100" t="str">
        <f>IFERROR(INDEX(Holidays!$B$2:$B$995,MATCH(A227,Holidays!$A$2:$A$995,0)),"")</f>
        <v/>
      </c>
      <c r="E227" s="4"/>
      <c r="F227" s="4"/>
      <c r="G227" s="5"/>
      <c r="H227" s="5"/>
      <c r="I227" s="5"/>
      <c r="J227" s="5"/>
      <c r="K227" s="70"/>
      <c r="L227" s="43"/>
      <c r="M227" s="54"/>
      <c r="N227" s="55"/>
      <c r="O227" s="46"/>
      <c r="P227" s="47"/>
      <c r="Q227" s="64"/>
      <c r="R227" s="65"/>
      <c r="S227" s="42">
        <f t="shared" si="57"/>
        <v>0</v>
      </c>
      <c r="T227" s="6">
        <f t="shared" si="73"/>
        <v>0</v>
      </c>
      <c r="U227" s="39">
        <f t="shared" si="74"/>
        <v>0</v>
      </c>
      <c r="V227" s="6">
        <f t="shared" si="58"/>
        <v>0</v>
      </c>
      <c r="W227" s="105"/>
      <c r="X227" s="10"/>
      <c r="Y227" s="105"/>
      <c r="Z227" s="10"/>
      <c r="AA227" s="105"/>
      <c r="AB227" s="10"/>
      <c r="AC227" s="107"/>
      <c r="AD227" s="29"/>
      <c r="AE227" s="106">
        <f t="shared" si="75"/>
        <v>0</v>
      </c>
      <c r="AF227" s="20">
        <f t="shared" si="59"/>
        <v>0</v>
      </c>
      <c r="AG227" s="16" t="b">
        <f t="shared" si="60"/>
        <v>0</v>
      </c>
      <c r="AH227" s="16" t="b">
        <f t="shared" si="61"/>
        <v>0</v>
      </c>
      <c r="AI227" s="16" t="b">
        <f t="shared" si="62"/>
        <v>0</v>
      </c>
      <c r="AJ227" s="41" t="b">
        <f t="shared" si="63"/>
        <v>0</v>
      </c>
      <c r="AK227" s="60" t="b">
        <f t="shared" si="64"/>
        <v>0</v>
      </c>
      <c r="AL227" s="61" t="b">
        <f t="shared" si="65"/>
        <v>0</v>
      </c>
      <c r="AM227" s="54" t="b">
        <f t="shared" si="66"/>
        <v>0</v>
      </c>
      <c r="AN227" s="55" t="b">
        <f t="shared" si="67"/>
        <v>0</v>
      </c>
      <c r="AO227" s="46" t="b">
        <f t="shared" si="68"/>
        <v>0</v>
      </c>
      <c r="AP227" s="47" t="b">
        <f t="shared" si="69"/>
        <v>0</v>
      </c>
      <c r="AQ227" s="44" t="b">
        <f t="shared" si="70"/>
        <v>0</v>
      </c>
      <c r="AR227" s="45" t="b">
        <f t="shared" si="71"/>
        <v>0</v>
      </c>
    </row>
    <row r="228" spans="1:44" s="15" customFormat="1" ht="15.75" hidden="1" x14ac:dyDescent="0.25">
      <c r="A228" s="3">
        <v>44420</v>
      </c>
      <c r="B228" s="3"/>
      <c r="C228" s="98" t="str">
        <f t="shared" si="72"/>
        <v>Thursday</v>
      </c>
      <c r="D228" s="100" t="str">
        <f>IFERROR(INDEX(Holidays!$B$2:$B$995,MATCH(A228,Holidays!$A$2:$A$995,0)),"")</f>
        <v/>
      </c>
      <c r="E228" s="4"/>
      <c r="F228" s="4"/>
      <c r="G228" s="5"/>
      <c r="H228" s="5"/>
      <c r="I228" s="5"/>
      <c r="J228" s="5"/>
      <c r="K228" s="70"/>
      <c r="L228" s="43"/>
      <c r="M228" s="54"/>
      <c r="N228" s="55"/>
      <c r="O228" s="46"/>
      <c r="P228" s="47"/>
      <c r="Q228" s="64"/>
      <c r="R228" s="65"/>
      <c r="S228" s="42">
        <f t="shared" si="57"/>
        <v>0</v>
      </c>
      <c r="T228" s="6">
        <f t="shared" si="73"/>
        <v>0</v>
      </c>
      <c r="U228" s="39">
        <f t="shared" si="74"/>
        <v>0</v>
      </c>
      <c r="V228" s="6">
        <f t="shared" si="58"/>
        <v>0</v>
      </c>
      <c r="W228" s="105"/>
      <c r="X228" s="10"/>
      <c r="Y228" s="105"/>
      <c r="Z228" s="10"/>
      <c r="AA228" s="105"/>
      <c r="AB228" s="10"/>
      <c r="AC228" s="107"/>
      <c r="AD228" s="29"/>
      <c r="AE228" s="106">
        <f t="shared" si="75"/>
        <v>0</v>
      </c>
      <c r="AF228" s="20">
        <f t="shared" si="59"/>
        <v>0</v>
      </c>
      <c r="AG228" s="16" t="b">
        <f t="shared" si="60"/>
        <v>0</v>
      </c>
      <c r="AH228" s="16" t="b">
        <f t="shared" si="61"/>
        <v>0</v>
      </c>
      <c r="AI228" s="16" t="b">
        <f t="shared" si="62"/>
        <v>0</v>
      </c>
      <c r="AJ228" s="41" t="b">
        <f t="shared" si="63"/>
        <v>0</v>
      </c>
      <c r="AK228" s="60" t="b">
        <f t="shared" si="64"/>
        <v>0</v>
      </c>
      <c r="AL228" s="61" t="b">
        <f t="shared" si="65"/>
        <v>0</v>
      </c>
      <c r="AM228" s="54" t="b">
        <f t="shared" si="66"/>
        <v>0</v>
      </c>
      <c r="AN228" s="55" t="b">
        <f t="shared" si="67"/>
        <v>0</v>
      </c>
      <c r="AO228" s="46" t="b">
        <f t="shared" si="68"/>
        <v>0</v>
      </c>
      <c r="AP228" s="47" t="b">
        <f t="shared" si="69"/>
        <v>0</v>
      </c>
      <c r="AQ228" s="44" t="b">
        <f t="shared" si="70"/>
        <v>0</v>
      </c>
      <c r="AR228" s="45" t="b">
        <f t="shared" si="71"/>
        <v>0</v>
      </c>
    </row>
    <row r="229" spans="1:44" s="15" customFormat="1" ht="15.75" hidden="1" x14ac:dyDescent="0.25">
      <c r="A229" s="3">
        <v>44421</v>
      </c>
      <c r="B229" s="3"/>
      <c r="C229" s="98" t="str">
        <f t="shared" si="72"/>
        <v>Friday</v>
      </c>
      <c r="D229" s="100" t="str">
        <f>IFERROR(INDEX(Holidays!$B$2:$B$995,MATCH(A229,Holidays!$A$2:$A$995,0)),"")</f>
        <v/>
      </c>
      <c r="E229" s="4"/>
      <c r="F229" s="4"/>
      <c r="G229" s="5"/>
      <c r="H229" s="5"/>
      <c r="I229" s="5"/>
      <c r="J229" s="5"/>
      <c r="K229" s="70"/>
      <c r="L229" s="43"/>
      <c r="M229" s="54"/>
      <c r="N229" s="55"/>
      <c r="O229" s="46"/>
      <c r="P229" s="47"/>
      <c r="Q229" s="64"/>
      <c r="R229" s="65"/>
      <c r="S229" s="42">
        <f t="shared" si="57"/>
        <v>0</v>
      </c>
      <c r="T229" s="6">
        <f t="shared" si="73"/>
        <v>0</v>
      </c>
      <c r="U229" s="39">
        <f t="shared" si="74"/>
        <v>0</v>
      </c>
      <c r="V229" s="6">
        <f t="shared" si="58"/>
        <v>0</v>
      </c>
      <c r="W229" s="105"/>
      <c r="X229" s="10"/>
      <c r="Y229" s="105"/>
      <c r="Z229" s="10"/>
      <c r="AA229" s="105"/>
      <c r="AB229" s="10"/>
      <c r="AC229" s="107"/>
      <c r="AD229" s="29"/>
      <c r="AE229" s="106">
        <f t="shared" si="75"/>
        <v>0</v>
      </c>
      <c r="AF229" s="20">
        <f t="shared" si="59"/>
        <v>0</v>
      </c>
      <c r="AG229" s="16" t="b">
        <f t="shared" si="60"/>
        <v>0</v>
      </c>
      <c r="AH229" s="16" t="b">
        <f t="shared" si="61"/>
        <v>0</v>
      </c>
      <c r="AI229" s="16" t="b">
        <f t="shared" si="62"/>
        <v>0</v>
      </c>
      <c r="AJ229" s="41" t="b">
        <f t="shared" si="63"/>
        <v>0</v>
      </c>
      <c r="AK229" s="60" t="b">
        <f t="shared" si="64"/>
        <v>0</v>
      </c>
      <c r="AL229" s="61" t="b">
        <f t="shared" si="65"/>
        <v>0</v>
      </c>
      <c r="AM229" s="54" t="b">
        <f t="shared" si="66"/>
        <v>0</v>
      </c>
      <c r="AN229" s="55" t="b">
        <f t="shared" si="67"/>
        <v>0</v>
      </c>
      <c r="AO229" s="46" t="b">
        <f t="shared" si="68"/>
        <v>0</v>
      </c>
      <c r="AP229" s="47" t="b">
        <f t="shared" si="69"/>
        <v>0</v>
      </c>
      <c r="AQ229" s="44" t="b">
        <f t="shared" si="70"/>
        <v>0</v>
      </c>
      <c r="AR229" s="45" t="b">
        <f t="shared" si="71"/>
        <v>0</v>
      </c>
    </row>
    <row r="230" spans="1:44" s="15" customFormat="1" ht="15.75" hidden="1" x14ac:dyDescent="0.25">
      <c r="A230" s="3">
        <v>44422</v>
      </c>
      <c r="B230" s="3"/>
      <c r="C230" s="98" t="str">
        <f t="shared" si="72"/>
        <v>Saturday</v>
      </c>
      <c r="D230" s="100" t="str">
        <f>IFERROR(INDEX(Holidays!$B$2:$B$995,MATCH(A230,Holidays!$A$2:$A$995,0)),"")</f>
        <v/>
      </c>
      <c r="E230" s="4"/>
      <c r="F230" s="4"/>
      <c r="G230" s="5"/>
      <c r="H230" s="5"/>
      <c r="I230" s="5"/>
      <c r="J230" s="5"/>
      <c r="K230" s="70"/>
      <c r="L230" s="43"/>
      <c r="M230" s="54"/>
      <c r="N230" s="55"/>
      <c r="O230" s="46"/>
      <c r="P230" s="47"/>
      <c r="Q230" s="64"/>
      <c r="R230" s="65"/>
      <c r="S230" s="42">
        <f t="shared" si="57"/>
        <v>0</v>
      </c>
      <c r="T230" s="6">
        <f t="shared" si="73"/>
        <v>0</v>
      </c>
      <c r="U230" s="39">
        <f t="shared" si="74"/>
        <v>0</v>
      </c>
      <c r="V230" s="6">
        <f t="shared" si="58"/>
        <v>0</v>
      </c>
      <c r="W230" s="105"/>
      <c r="X230" s="10"/>
      <c r="Y230" s="105"/>
      <c r="Z230" s="10"/>
      <c r="AA230" s="105"/>
      <c r="AB230" s="10"/>
      <c r="AC230" s="107"/>
      <c r="AD230" s="29"/>
      <c r="AE230" s="106">
        <f t="shared" si="75"/>
        <v>0</v>
      </c>
      <c r="AF230" s="20">
        <f t="shared" si="59"/>
        <v>0</v>
      </c>
      <c r="AG230" s="16" t="b">
        <f t="shared" si="60"/>
        <v>0</v>
      </c>
      <c r="AH230" s="16" t="b">
        <f t="shared" si="61"/>
        <v>0</v>
      </c>
      <c r="AI230" s="16" t="b">
        <f t="shared" si="62"/>
        <v>0</v>
      </c>
      <c r="AJ230" s="41" t="b">
        <f t="shared" si="63"/>
        <v>0</v>
      </c>
      <c r="AK230" s="60" t="b">
        <f t="shared" si="64"/>
        <v>0</v>
      </c>
      <c r="AL230" s="61" t="b">
        <f t="shared" si="65"/>
        <v>0</v>
      </c>
      <c r="AM230" s="54" t="b">
        <f t="shared" si="66"/>
        <v>0</v>
      </c>
      <c r="AN230" s="55" t="b">
        <f t="shared" si="67"/>
        <v>0</v>
      </c>
      <c r="AO230" s="46" t="b">
        <f t="shared" si="68"/>
        <v>0</v>
      </c>
      <c r="AP230" s="47" t="b">
        <f t="shared" si="69"/>
        <v>0</v>
      </c>
      <c r="AQ230" s="44" t="b">
        <f t="shared" si="70"/>
        <v>0</v>
      </c>
      <c r="AR230" s="45" t="b">
        <f t="shared" si="71"/>
        <v>0</v>
      </c>
    </row>
    <row r="231" spans="1:44" s="15" customFormat="1" ht="15.75" hidden="1" x14ac:dyDescent="0.25">
      <c r="A231" s="3">
        <v>44423</v>
      </c>
      <c r="B231" s="3"/>
      <c r="C231" s="98" t="str">
        <f t="shared" si="72"/>
        <v>Sunday</v>
      </c>
      <c r="D231" s="100" t="str">
        <f>IFERROR(INDEX(Holidays!$B$2:$B$995,MATCH(A231,Holidays!$A$2:$A$995,0)),"")</f>
        <v>Assumption of Mary</v>
      </c>
      <c r="E231" s="4"/>
      <c r="F231" s="4"/>
      <c r="G231" s="5"/>
      <c r="H231" s="5"/>
      <c r="I231" s="5"/>
      <c r="J231" s="5"/>
      <c r="K231" s="70"/>
      <c r="L231" s="43"/>
      <c r="M231" s="54"/>
      <c r="N231" s="55"/>
      <c r="O231" s="46"/>
      <c r="P231" s="47"/>
      <c r="Q231" s="64"/>
      <c r="R231" s="65"/>
      <c r="S231" s="42">
        <f t="shared" si="57"/>
        <v>0</v>
      </c>
      <c r="T231" s="6">
        <f t="shared" si="73"/>
        <v>0</v>
      </c>
      <c r="U231" s="39">
        <f t="shared" si="74"/>
        <v>0</v>
      </c>
      <c r="V231" s="6">
        <f t="shared" si="58"/>
        <v>0</v>
      </c>
      <c r="W231" s="105"/>
      <c r="X231" s="10"/>
      <c r="Y231" s="105"/>
      <c r="Z231" s="10"/>
      <c r="AA231" s="105"/>
      <c r="AB231" s="10"/>
      <c r="AC231" s="107"/>
      <c r="AD231" s="29"/>
      <c r="AE231" s="106">
        <f t="shared" si="75"/>
        <v>0</v>
      </c>
      <c r="AF231" s="20">
        <f t="shared" si="59"/>
        <v>0</v>
      </c>
      <c r="AG231" s="16" t="b">
        <f t="shared" si="60"/>
        <v>0</v>
      </c>
      <c r="AH231" s="16" t="b">
        <f t="shared" si="61"/>
        <v>0</v>
      </c>
      <c r="AI231" s="16" t="b">
        <f t="shared" si="62"/>
        <v>0</v>
      </c>
      <c r="AJ231" s="41" t="b">
        <f t="shared" si="63"/>
        <v>0</v>
      </c>
      <c r="AK231" s="60" t="b">
        <f t="shared" si="64"/>
        <v>0</v>
      </c>
      <c r="AL231" s="61" t="b">
        <f t="shared" si="65"/>
        <v>0</v>
      </c>
      <c r="AM231" s="54" t="b">
        <f t="shared" si="66"/>
        <v>0</v>
      </c>
      <c r="AN231" s="55" t="b">
        <f t="shared" si="67"/>
        <v>0</v>
      </c>
      <c r="AO231" s="46" t="b">
        <f t="shared" si="68"/>
        <v>0</v>
      </c>
      <c r="AP231" s="47" t="b">
        <f t="shared" si="69"/>
        <v>0</v>
      </c>
      <c r="AQ231" s="44" t="b">
        <f t="shared" si="70"/>
        <v>0</v>
      </c>
      <c r="AR231" s="45" t="b">
        <f t="shared" si="71"/>
        <v>0</v>
      </c>
    </row>
    <row r="232" spans="1:44" s="15" customFormat="1" ht="15.75" hidden="1" x14ac:dyDescent="0.25">
      <c r="A232" s="3">
        <v>44424</v>
      </c>
      <c r="B232" s="3"/>
      <c r="C232" s="98" t="str">
        <f t="shared" si="72"/>
        <v>Monday</v>
      </c>
      <c r="D232" s="100" t="str">
        <f>IFERROR(INDEX(Holidays!$B$2:$B$995,MATCH(A232,Holidays!$A$2:$A$995,0)),"")</f>
        <v>Bennington Battle Day</v>
      </c>
      <c r="E232" s="4"/>
      <c r="F232" s="4"/>
      <c r="G232" s="5"/>
      <c r="H232" s="5"/>
      <c r="I232" s="5"/>
      <c r="J232" s="5"/>
      <c r="K232" s="70"/>
      <c r="L232" s="43"/>
      <c r="M232" s="54"/>
      <c r="N232" s="55"/>
      <c r="O232" s="46"/>
      <c r="P232" s="47"/>
      <c r="Q232" s="64"/>
      <c r="R232" s="65"/>
      <c r="S232" s="42">
        <f t="shared" si="57"/>
        <v>0</v>
      </c>
      <c r="T232" s="6">
        <f t="shared" si="73"/>
        <v>0</v>
      </c>
      <c r="U232" s="39">
        <f t="shared" si="74"/>
        <v>0</v>
      </c>
      <c r="V232" s="6">
        <f t="shared" si="58"/>
        <v>0</v>
      </c>
      <c r="W232" s="105"/>
      <c r="X232" s="10"/>
      <c r="Y232" s="105"/>
      <c r="Z232" s="10"/>
      <c r="AA232" s="105"/>
      <c r="AB232" s="10"/>
      <c r="AC232" s="107"/>
      <c r="AD232" s="29"/>
      <c r="AE232" s="106">
        <f t="shared" si="75"/>
        <v>0</v>
      </c>
      <c r="AF232" s="20">
        <f t="shared" si="59"/>
        <v>0</v>
      </c>
      <c r="AG232" s="16" t="b">
        <f t="shared" si="60"/>
        <v>0</v>
      </c>
      <c r="AH232" s="16" t="b">
        <f t="shared" si="61"/>
        <v>0</v>
      </c>
      <c r="AI232" s="16" t="b">
        <f t="shared" si="62"/>
        <v>0</v>
      </c>
      <c r="AJ232" s="41" t="b">
        <f t="shared" si="63"/>
        <v>0</v>
      </c>
      <c r="AK232" s="60" t="b">
        <f t="shared" si="64"/>
        <v>0</v>
      </c>
      <c r="AL232" s="61" t="b">
        <f t="shared" si="65"/>
        <v>0</v>
      </c>
      <c r="AM232" s="54" t="b">
        <f t="shared" si="66"/>
        <v>0</v>
      </c>
      <c r="AN232" s="55" t="b">
        <f t="shared" si="67"/>
        <v>0</v>
      </c>
      <c r="AO232" s="46" t="b">
        <f t="shared" si="68"/>
        <v>0</v>
      </c>
      <c r="AP232" s="47" t="b">
        <f t="shared" si="69"/>
        <v>0</v>
      </c>
      <c r="AQ232" s="44" t="b">
        <f t="shared" si="70"/>
        <v>0</v>
      </c>
      <c r="AR232" s="45" t="b">
        <f t="shared" si="71"/>
        <v>0</v>
      </c>
    </row>
    <row r="233" spans="1:44" s="15" customFormat="1" ht="15.75" hidden="1" x14ac:dyDescent="0.25">
      <c r="A233" s="3">
        <v>44425</v>
      </c>
      <c r="B233" s="3"/>
      <c r="C233" s="98" t="str">
        <f t="shared" si="72"/>
        <v>Tuesday</v>
      </c>
      <c r="D233" s="100" t="str">
        <f>IFERROR(INDEX(Holidays!$B$2:$B$995,MATCH(A233,Holidays!$A$2:$A$995,0)),"")</f>
        <v/>
      </c>
      <c r="E233" s="4"/>
      <c r="F233" s="4"/>
      <c r="G233" s="5"/>
      <c r="H233" s="5"/>
      <c r="I233" s="5"/>
      <c r="J233" s="5"/>
      <c r="K233" s="70"/>
      <c r="L233" s="43"/>
      <c r="M233" s="54"/>
      <c r="N233" s="55"/>
      <c r="O233" s="46"/>
      <c r="P233" s="47"/>
      <c r="Q233" s="64"/>
      <c r="R233" s="65"/>
      <c r="S233" s="42">
        <f t="shared" si="57"/>
        <v>0</v>
      </c>
      <c r="T233" s="6">
        <f t="shared" si="73"/>
        <v>0</v>
      </c>
      <c r="U233" s="39">
        <f t="shared" si="74"/>
        <v>0</v>
      </c>
      <c r="V233" s="6">
        <f t="shared" si="58"/>
        <v>0</v>
      </c>
      <c r="W233" s="105"/>
      <c r="X233" s="10"/>
      <c r="Y233" s="105"/>
      <c r="Z233" s="10"/>
      <c r="AA233" s="105"/>
      <c r="AB233" s="10"/>
      <c r="AC233" s="107"/>
      <c r="AD233" s="29"/>
      <c r="AE233" s="106">
        <f t="shared" si="75"/>
        <v>0</v>
      </c>
      <c r="AF233" s="20">
        <f t="shared" si="59"/>
        <v>0</v>
      </c>
      <c r="AG233" s="16" t="b">
        <f t="shared" si="60"/>
        <v>0</v>
      </c>
      <c r="AH233" s="16" t="b">
        <f t="shared" si="61"/>
        <v>0</v>
      </c>
      <c r="AI233" s="16" t="b">
        <f t="shared" si="62"/>
        <v>0</v>
      </c>
      <c r="AJ233" s="41" t="b">
        <f t="shared" si="63"/>
        <v>0</v>
      </c>
      <c r="AK233" s="60" t="b">
        <f t="shared" si="64"/>
        <v>0</v>
      </c>
      <c r="AL233" s="61" t="b">
        <f t="shared" si="65"/>
        <v>0</v>
      </c>
      <c r="AM233" s="54" t="b">
        <f t="shared" si="66"/>
        <v>0</v>
      </c>
      <c r="AN233" s="55" t="b">
        <f t="shared" si="67"/>
        <v>0</v>
      </c>
      <c r="AO233" s="46" t="b">
        <f t="shared" si="68"/>
        <v>0</v>
      </c>
      <c r="AP233" s="47" t="b">
        <f t="shared" si="69"/>
        <v>0</v>
      </c>
      <c r="AQ233" s="44" t="b">
        <f t="shared" si="70"/>
        <v>0</v>
      </c>
      <c r="AR233" s="45" t="b">
        <f t="shared" si="71"/>
        <v>0</v>
      </c>
    </row>
    <row r="234" spans="1:44" s="15" customFormat="1" ht="15.75" hidden="1" x14ac:dyDescent="0.25">
      <c r="A234" s="3">
        <v>44426</v>
      </c>
      <c r="B234" s="3"/>
      <c r="C234" s="98" t="str">
        <f t="shared" si="72"/>
        <v>Wednesday</v>
      </c>
      <c r="D234" s="100" t="str">
        <f>IFERROR(INDEX(Holidays!$B$2:$B$995,MATCH(A234,Holidays!$A$2:$A$995,0)),"")</f>
        <v/>
      </c>
      <c r="E234" s="4"/>
      <c r="F234" s="4"/>
      <c r="G234" s="5"/>
      <c r="H234" s="5"/>
      <c r="I234" s="5"/>
      <c r="J234" s="5"/>
      <c r="K234" s="70"/>
      <c r="L234" s="43"/>
      <c r="M234" s="54"/>
      <c r="N234" s="55"/>
      <c r="O234" s="46"/>
      <c r="P234" s="47"/>
      <c r="Q234" s="64"/>
      <c r="R234" s="65"/>
      <c r="S234" s="42">
        <f t="shared" si="57"/>
        <v>0</v>
      </c>
      <c r="T234" s="6">
        <f t="shared" si="73"/>
        <v>0</v>
      </c>
      <c r="U234" s="39">
        <f t="shared" si="74"/>
        <v>0</v>
      </c>
      <c r="V234" s="6">
        <f t="shared" si="58"/>
        <v>0</v>
      </c>
      <c r="W234" s="105"/>
      <c r="X234" s="10"/>
      <c r="Y234" s="105"/>
      <c r="Z234" s="10"/>
      <c r="AA234" s="105"/>
      <c r="AB234" s="10"/>
      <c r="AC234" s="107"/>
      <c r="AD234" s="29"/>
      <c r="AE234" s="106">
        <f t="shared" si="75"/>
        <v>0</v>
      </c>
      <c r="AF234" s="20">
        <f t="shared" si="59"/>
        <v>0</v>
      </c>
      <c r="AG234" s="16" t="b">
        <f t="shared" si="60"/>
        <v>0</v>
      </c>
      <c r="AH234" s="16" t="b">
        <f t="shared" si="61"/>
        <v>0</v>
      </c>
      <c r="AI234" s="16" t="b">
        <f t="shared" si="62"/>
        <v>0</v>
      </c>
      <c r="AJ234" s="41" t="b">
        <f t="shared" si="63"/>
        <v>0</v>
      </c>
      <c r="AK234" s="60" t="b">
        <f t="shared" si="64"/>
        <v>0</v>
      </c>
      <c r="AL234" s="61" t="b">
        <f t="shared" si="65"/>
        <v>0</v>
      </c>
      <c r="AM234" s="54" t="b">
        <f t="shared" si="66"/>
        <v>0</v>
      </c>
      <c r="AN234" s="55" t="b">
        <f t="shared" si="67"/>
        <v>0</v>
      </c>
      <c r="AO234" s="46" t="b">
        <f t="shared" si="68"/>
        <v>0</v>
      </c>
      <c r="AP234" s="47" t="b">
        <f t="shared" si="69"/>
        <v>0</v>
      </c>
      <c r="AQ234" s="44" t="b">
        <f t="shared" si="70"/>
        <v>0</v>
      </c>
      <c r="AR234" s="45" t="b">
        <f t="shared" si="71"/>
        <v>0</v>
      </c>
    </row>
    <row r="235" spans="1:44" s="15" customFormat="1" ht="15.75" hidden="1" x14ac:dyDescent="0.25">
      <c r="A235" s="3">
        <v>44427</v>
      </c>
      <c r="B235" s="3"/>
      <c r="C235" s="98" t="str">
        <f t="shared" si="72"/>
        <v>Thursday</v>
      </c>
      <c r="D235" s="100" t="str">
        <f>IFERROR(INDEX(Holidays!$B$2:$B$995,MATCH(A235,Holidays!$A$2:$A$995,0)),"")</f>
        <v>National Aviation Day</v>
      </c>
      <c r="E235" s="4"/>
      <c r="F235" s="4"/>
      <c r="G235" s="5"/>
      <c r="H235" s="5"/>
      <c r="I235" s="5"/>
      <c r="J235" s="5"/>
      <c r="K235" s="70"/>
      <c r="L235" s="43"/>
      <c r="M235" s="54"/>
      <c r="N235" s="55"/>
      <c r="O235" s="46"/>
      <c r="P235" s="47"/>
      <c r="Q235" s="64"/>
      <c r="R235" s="65"/>
      <c r="S235" s="42">
        <f t="shared" si="57"/>
        <v>0</v>
      </c>
      <c r="T235" s="6">
        <f t="shared" si="73"/>
        <v>0</v>
      </c>
      <c r="U235" s="39">
        <f t="shared" si="74"/>
        <v>0</v>
      </c>
      <c r="V235" s="6">
        <f t="shared" si="58"/>
        <v>0</v>
      </c>
      <c r="W235" s="105"/>
      <c r="X235" s="10"/>
      <c r="Y235" s="105"/>
      <c r="Z235" s="10"/>
      <c r="AA235" s="105"/>
      <c r="AB235" s="10"/>
      <c r="AC235" s="107"/>
      <c r="AD235" s="29"/>
      <c r="AE235" s="106">
        <f t="shared" si="75"/>
        <v>0</v>
      </c>
      <c r="AF235" s="20">
        <f t="shared" si="59"/>
        <v>0</v>
      </c>
      <c r="AG235" s="16" t="b">
        <f t="shared" si="60"/>
        <v>0</v>
      </c>
      <c r="AH235" s="16" t="b">
        <f t="shared" si="61"/>
        <v>0</v>
      </c>
      <c r="AI235" s="16" t="b">
        <f t="shared" si="62"/>
        <v>0</v>
      </c>
      <c r="AJ235" s="41" t="b">
        <f t="shared" si="63"/>
        <v>0</v>
      </c>
      <c r="AK235" s="60" t="b">
        <f t="shared" si="64"/>
        <v>0</v>
      </c>
      <c r="AL235" s="61" t="b">
        <f t="shared" si="65"/>
        <v>0</v>
      </c>
      <c r="AM235" s="54" t="b">
        <f t="shared" si="66"/>
        <v>0</v>
      </c>
      <c r="AN235" s="55" t="b">
        <f t="shared" si="67"/>
        <v>0</v>
      </c>
      <c r="AO235" s="46" t="b">
        <f t="shared" si="68"/>
        <v>0</v>
      </c>
      <c r="AP235" s="47" t="b">
        <f t="shared" si="69"/>
        <v>0</v>
      </c>
      <c r="AQ235" s="44" t="b">
        <f t="shared" si="70"/>
        <v>0</v>
      </c>
      <c r="AR235" s="45" t="b">
        <f t="shared" si="71"/>
        <v>0</v>
      </c>
    </row>
    <row r="236" spans="1:44" s="15" customFormat="1" ht="15.75" hidden="1" x14ac:dyDescent="0.25">
      <c r="A236" s="3">
        <v>44428</v>
      </c>
      <c r="B236" s="3"/>
      <c r="C236" s="98" t="str">
        <f t="shared" si="72"/>
        <v>Friday</v>
      </c>
      <c r="D236" s="100" t="str">
        <f>IFERROR(INDEX(Holidays!$B$2:$B$995,MATCH(A236,Holidays!$A$2:$A$995,0)),"")</f>
        <v>Hawaii Statehood Day</v>
      </c>
      <c r="E236" s="4"/>
      <c r="F236" s="4"/>
      <c r="G236" s="5"/>
      <c r="H236" s="5"/>
      <c r="I236" s="5"/>
      <c r="J236" s="5"/>
      <c r="K236" s="70"/>
      <c r="L236" s="43"/>
      <c r="M236" s="54"/>
      <c r="N236" s="55"/>
      <c r="O236" s="46"/>
      <c r="P236" s="47"/>
      <c r="Q236" s="64"/>
      <c r="R236" s="65"/>
      <c r="S236" s="42">
        <f t="shared" si="57"/>
        <v>0</v>
      </c>
      <c r="T236" s="6">
        <f t="shared" si="73"/>
        <v>0</v>
      </c>
      <c r="U236" s="39">
        <f t="shared" si="74"/>
        <v>0</v>
      </c>
      <c r="V236" s="6">
        <f t="shared" si="58"/>
        <v>0</v>
      </c>
      <c r="W236" s="105"/>
      <c r="X236" s="10"/>
      <c r="Y236" s="105"/>
      <c r="Z236" s="10"/>
      <c r="AA236" s="105"/>
      <c r="AB236" s="10"/>
      <c r="AC236" s="107"/>
      <c r="AD236" s="29"/>
      <c r="AE236" s="106">
        <f t="shared" si="75"/>
        <v>0</v>
      </c>
      <c r="AF236" s="20">
        <f t="shared" si="59"/>
        <v>0</v>
      </c>
      <c r="AG236" s="16" t="b">
        <f t="shared" si="60"/>
        <v>0</v>
      </c>
      <c r="AH236" s="16" t="b">
        <f t="shared" si="61"/>
        <v>0</v>
      </c>
      <c r="AI236" s="16" t="b">
        <f t="shared" si="62"/>
        <v>0</v>
      </c>
      <c r="AJ236" s="41" t="b">
        <f t="shared" si="63"/>
        <v>0</v>
      </c>
      <c r="AK236" s="60" t="b">
        <f t="shared" si="64"/>
        <v>0</v>
      </c>
      <c r="AL236" s="61" t="b">
        <f t="shared" si="65"/>
        <v>0</v>
      </c>
      <c r="AM236" s="54" t="b">
        <f t="shared" si="66"/>
        <v>0</v>
      </c>
      <c r="AN236" s="55" t="b">
        <f t="shared" si="67"/>
        <v>0</v>
      </c>
      <c r="AO236" s="46" t="b">
        <f t="shared" si="68"/>
        <v>0</v>
      </c>
      <c r="AP236" s="47" t="b">
        <f t="shared" si="69"/>
        <v>0</v>
      </c>
      <c r="AQ236" s="44" t="b">
        <f t="shared" si="70"/>
        <v>0</v>
      </c>
      <c r="AR236" s="45" t="b">
        <f t="shared" si="71"/>
        <v>0</v>
      </c>
    </row>
    <row r="237" spans="1:44" s="15" customFormat="1" ht="15.75" hidden="1" x14ac:dyDescent="0.25">
      <c r="A237" s="3">
        <v>44429</v>
      </c>
      <c r="B237" s="3"/>
      <c r="C237" s="98" t="str">
        <f t="shared" si="72"/>
        <v>Saturday</v>
      </c>
      <c r="D237" s="100" t="str">
        <f>IFERROR(INDEX(Holidays!$B$2:$B$995,MATCH(A237,Holidays!$A$2:$A$995,0)),"")</f>
        <v>Senior Citizens Day</v>
      </c>
      <c r="E237" s="4"/>
      <c r="F237" s="4"/>
      <c r="G237" s="5"/>
      <c r="H237" s="5"/>
      <c r="I237" s="5"/>
      <c r="J237" s="5"/>
      <c r="K237" s="70"/>
      <c r="L237" s="43"/>
      <c r="M237" s="54"/>
      <c r="N237" s="55"/>
      <c r="O237" s="46"/>
      <c r="P237" s="47"/>
      <c r="Q237" s="64"/>
      <c r="R237" s="65"/>
      <c r="S237" s="42">
        <f t="shared" si="57"/>
        <v>0</v>
      </c>
      <c r="T237" s="6">
        <f t="shared" si="73"/>
        <v>0</v>
      </c>
      <c r="U237" s="39">
        <f t="shared" si="74"/>
        <v>0</v>
      </c>
      <c r="V237" s="6">
        <f t="shared" si="58"/>
        <v>0</v>
      </c>
      <c r="W237" s="105"/>
      <c r="X237" s="10"/>
      <c r="Y237" s="105"/>
      <c r="Z237" s="10"/>
      <c r="AA237" s="105"/>
      <c r="AB237" s="10"/>
      <c r="AC237" s="107"/>
      <c r="AD237" s="29"/>
      <c r="AE237" s="106">
        <f t="shared" si="75"/>
        <v>0</v>
      </c>
      <c r="AF237" s="20">
        <f t="shared" si="59"/>
        <v>0</v>
      </c>
      <c r="AG237" s="16" t="b">
        <f t="shared" si="60"/>
        <v>0</v>
      </c>
      <c r="AH237" s="16" t="b">
        <f t="shared" si="61"/>
        <v>0</v>
      </c>
      <c r="AI237" s="16" t="b">
        <f t="shared" si="62"/>
        <v>0</v>
      </c>
      <c r="AJ237" s="41" t="b">
        <f t="shared" si="63"/>
        <v>0</v>
      </c>
      <c r="AK237" s="60" t="b">
        <f t="shared" si="64"/>
        <v>0</v>
      </c>
      <c r="AL237" s="61" t="b">
        <f t="shared" si="65"/>
        <v>0</v>
      </c>
      <c r="AM237" s="54" t="b">
        <f t="shared" si="66"/>
        <v>0</v>
      </c>
      <c r="AN237" s="55" t="b">
        <f t="shared" si="67"/>
        <v>0</v>
      </c>
      <c r="AO237" s="46" t="b">
        <f t="shared" si="68"/>
        <v>0</v>
      </c>
      <c r="AP237" s="47" t="b">
        <f t="shared" si="69"/>
        <v>0</v>
      </c>
      <c r="AQ237" s="44" t="b">
        <f t="shared" si="70"/>
        <v>0</v>
      </c>
      <c r="AR237" s="45" t="b">
        <f t="shared" si="71"/>
        <v>0</v>
      </c>
    </row>
    <row r="238" spans="1:44" s="15" customFormat="1" ht="15.75" hidden="1" x14ac:dyDescent="0.25">
      <c r="A238" s="3">
        <v>44430</v>
      </c>
      <c r="B238" s="3"/>
      <c r="C238" s="98" t="str">
        <f t="shared" si="72"/>
        <v>Sunday</v>
      </c>
      <c r="D238" s="100" t="str">
        <f>IFERROR(INDEX(Holidays!$B$2:$B$995,MATCH(A238,Holidays!$A$2:$A$995,0)),"")</f>
        <v/>
      </c>
      <c r="E238" s="4"/>
      <c r="F238" s="4"/>
      <c r="G238" s="5"/>
      <c r="H238" s="5"/>
      <c r="I238" s="5"/>
      <c r="J238" s="5"/>
      <c r="K238" s="70"/>
      <c r="L238" s="43"/>
      <c r="M238" s="54"/>
      <c r="N238" s="55"/>
      <c r="O238" s="46"/>
      <c r="P238" s="47"/>
      <c r="Q238" s="64"/>
      <c r="R238" s="65"/>
      <c r="S238" s="42">
        <f t="shared" si="57"/>
        <v>0</v>
      </c>
      <c r="T238" s="6">
        <f t="shared" si="73"/>
        <v>0</v>
      </c>
      <c r="U238" s="39">
        <f t="shared" si="74"/>
        <v>0</v>
      </c>
      <c r="V238" s="6">
        <f t="shared" si="58"/>
        <v>0</v>
      </c>
      <c r="W238" s="105"/>
      <c r="X238" s="10"/>
      <c r="Y238" s="105"/>
      <c r="Z238" s="10"/>
      <c r="AA238" s="105"/>
      <c r="AB238" s="10"/>
      <c r="AC238" s="107"/>
      <c r="AD238" s="29"/>
      <c r="AE238" s="106">
        <f t="shared" si="75"/>
        <v>0</v>
      </c>
      <c r="AF238" s="20">
        <f t="shared" si="59"/>
        <v>0</v>
      </c>
      <c r="AG238" s="16" t="b">
        <f t="shared" si="60"/>
        <v>0</v>
      </c>
      <c r="AH238" s="16" t="b">
        <f t="shared" si="61"/>
        <v>0</v>
      </c>
      <c r="AI238" s="16" t="b">
        <f t="shared" si="62"/>
        <v>0</v>
      </c>
      <c r="AJ238" s="41" t="b">
        <f t="shared" si="63"/>
        <v>0</v>
      </c>
      <c r="AK238" s="60" t="b">
        <f t="shared" si="64"/>
        <v>0</v>
      </c>
      <c r="AL238" s="61" t="b">
        <f t="shared" si="65"/>
        <v>0</v>
      </c>
      <c r="AM238" s="54" t="b">
        <f t="shared" si="66"/>
        <v>0</v>
      </c>
      <c r="AN238" s="55" t="b">
        <f t="shared" si="67"/>
        <v>0</v>
      </c>
      <c r="AO238" s="46" t="b">
        <f t="shared" si="68"/>
        <v>0</v>
      </c>
      <c r="AP238" s="47" t="b">
        <f t="shared" si="69"/>
        <v>0</v>
      </c>
      <c r="AQ238" s="44" t="b">
        <f t="shared" si="70"/>
        <v>0</v>
      </c>
      <c r="AR238" s="45" t="b">
        <f t="shared" si="71"/>
        <v>0</v>
      </c>
    </row>
    <row r="239" spans="1:44" s="15" customFormat="1" ht="15.75" hidden="1" x14ac:dyDescent="0.25">
      <c r="A239" s="3">
        <v>44431</v>
      </c>
      <c r="B239" s="3"/>
      <c r="C239" s="98" t="str">
        <f t="shared" si="72"/>
        <v>Monday</v>
      </c>
      <c r="D239" s="100" t="str">
        <f>IFERROR(INDEX(Holidays!$B$2:$B$995,MATCH(A239,Holidays!$A$2:$A$995,0)),"")</f>
        <v/>
      </c>
      <c r="E239" s="4"/>
      <c r="F239" s="4"/>
      <c r="G239" s="5"/>
      <c r="H239" s="5"/>
      <c r="I239" s="5"/>
      <c r="J239" s="5"/>
      <c r="K239" s="70"/>
      <c r="L239" s="43"/>
      <c r="M239" s="54"/>
      <c r="N239" s="55"/>
      <c r="O239" s="46"/>
      <c r="P239" s="47"/>
      <c r="Q239" s="64"/>
      <c r="R239" s="65"/>
      <c r="S239" s="42">
        <f t="shared" si="57"/>
        <v>0</v>
      </c>
      <c r="T239" s="6">
        <f t="shared" si="73"/>
        <v>0</v>
      </c>
      <c r="U239" s="39">
        <f t="shared" si="74"/>
        <v>0</v>
      </c>
      <c r="V239" s="6">
        <f t="shared" si="58"/>
        <v>0</v>
      </c>
      <c r="W239" s="105"/>
      <c r="X239" s="10"/>
      <c r="Y239" s="105"/>
      <c r="Z239" s="10"/>
      <c r="AA239" s="105"/>
      <c r="AB239" s="10"/>
      <c r="AC239" s="107"/>
      <c r="AD239" s="29"/>
      <c r="AE239" s="106">
        <f t="shared" si="75"/>
        <v>0</v>
      </c>
      <c r="AF239" s="20">
        <f t="shared" si="59"/>
        <v>0</v>
      </c>
      <c r="AG239" s="16" t="b">
        <f t="shared" si="60"/>
        <v>0</v>
      </c>
      <c r="AH239" s="16" t="b">
        <f t="shared" si="61"/>
        <v>0</v>
      </c>
      <c r="AI239" s="16" t="b">
        <f t="shared" si="62"/>
        <v>0</v>
      </c>
      <c r="AJ239" s="41" t="b">
        <f t="shared" si="63"/>
        <v>0</v>
      </c>
      <c r="AK239" s="60" t="b">
        <f t="shared" si="64"/>
        <v>0</v>
      </c>
      <c r="AL239" s="61" t="b">
        <f t="shared" si="65"/>
        <v>0</v>
      </c>
      <c r="AM239" s="54" t="b">
        <f t="shared" si="66"/>
        <v>0</v>
      </c>
      <c r="AN239" s="55" t="b">
        <f t="shared" si="67"/>
        <v>0</v>
      </c>
      <c r="AO239" s="46" t="b">
        <f t="shared" si="68"/>
        <v>0</v>
      </c>
      <c r="AP239" s="47" t="b">
        <f t="shared" si="69"/>
        <v>0</v>
      </c>
      <c r="AQ239" s="44" t="b">
        <f t="shared" si="70"/>
        <v>0</v>
      </c>
      <c r="AR239" s="45" t="b">
        <f t="shared" si="71"/>
        <v>0</v>
      </c>
    </row>
    <row r="240" spans="1:44" s="15" customFormat="1" ht="15.75" hidden="1" x14ac:dyDescent="0.25">
      <c r="A240" s="3">
        <v>44432</v>
      </c>
      <c r="B240" s="3"/>
      <c r="C240" s="98" t="str">
        <f t="shared" si="72"/>
        <v>Tuesday</v>
      </c>
      <c r="D240" s="100" t="str">
        <f>IFERROR(INDEX(Holidays!$B$2:$B$995,MATCH(A240,Holidays!$A$2:$A$995,0)),"")</f>
        <v/>
      </c>
      <c r="E240" s="4"/>
      <c r="F240" s="4"/>
      <c r="G240" s="5"/>
      <c r="H240" s="5"/>
      <c r="I240" s="5"/>
      <c r="J240" s="5"/>
      <c r="K240" s="70"/>
      <c r="L240" s="43"/>
      <c r="M240" s="54"/>
      <c r="N240" s="55"/>
      <c r="O240" s="46"/>
      <c r="P240" s="47"/>
      <c r="Q240" s="64"/>
      <c r="R240" s="65"/>
      <c r="S240" s="42">
        <f t="shared" si="57"/>
        <v>0</v>
      </c>
      <c r="T240" s="6">
        <f t="shared" si="73"/>
        <v>0</v>
      </c>
      <c r="U240" s="39">
        <f t="shared" si="74"/>
        <v>0</v>
      </c>
      <c r="V240" s="6">
        <f t="shared" si="58"/>
        <v>0</v>
      </c>
      <c r="W240" s="105"/>
      <c r="X240" s="10"/>
      <c r="Y240" s="105"/>
      <c r="Z240" s="10"/>
      <c r="AA240" s="105"/>
      <c r="AB240" s="10"/>
      <c r="AC240" s="107"/>
      <c r="AD240" s="29"/>
      <c r="AE240" s="106">
        <f t="shared" si="75"/>
        <v>0</v>
      </c>
      <c r="AF240" s="20">
        <f t="shared" si="59"/>
        <v>0</v>
      </c>
      <c r="AG240" s="16" t="b">
        <f t="shared" si="60"/>
        <v>0</v>
      </c>
      <c r="AH240" s="16" t="b">
        <f t="shared" si="61"/>
        <v>0</v>
      </c>
      <c r="AI240" s="16" t="b">
        <f t="shared" si="62"/>
        <v>0</v>
      </c>
      <c r="AJ240" s="41" t="b">
        <f t="shared" si="63"/>
        <v>0</v>
      </c>
      <c r="AK240" s="60" t="b">
        <f t="shared" si="64"/>
        <v>0</v>
      </c>
      <c r="AL240" s="61" t="b">
        <f t="shared" si="65"/>
        <v>0</v>
      </c>
      <c r="AM240" s="54" t="b">
        <f t="shared" si="66"/>
        <v>0</v>
      </c>
      <c r="AN240" s="55" t="b">
        <f t="shared" si="67"/>
        <v>0</v>
      </c>
      <c r="AO240" s="46" t="b">
        <f t="shared" si="68"/>
        <v>0</v>
      </c>
      <c r="AP240" s="47" t="b">
        <f t="shared" si="69"/>
        <v>0</v>
      </c>
      <c r="AQ240" s="44" t="b">
        <f t="shared" si="70"/>
        <v>0</v>
      </c>
      <c r="AR240" s="45" t="b">
        <f t="shared" si="71"/>
        <v>0</v>
      </c>
    </row>
    <row r="241" spans="1:44" s="15" customFormat="1" ht="15.75" hidden="1" x14ac:dyDescent="0.25">
      <c r="A241" s="3">
        <v>44433</v>
      </c>
      <c r="B241" s="3"/>
      <c r="C241" s="98" t="str">
        <f t="shared" si="72"/>
        <v>Wednesday</v>
      </c>
      <c r="D241" s="100" t="str">
        <f>IFERROR(INDEX(Holidays!$B$2:$B$995,MATCH(A241,Holidays!$A$2:$A$995,0)),"")</f>
        <v/>
      </c>
      <c r="E241" s="4"/>
      <c r="F241" s="4"/>
      <c r="G241" s="5"/>
      <c r="H241" s="5"/>
      <c r="I241" s="5"/>
      <c r="J241" s="5"/>
      <c r="K241" s="70"/>
      <c r="L241" s="43"/>
      <c r="M241" s="54"/>
      <c r="N241" s="55"/>
      <c r="O241" s="46"/>
      <c r="P241" s="47"/>
      <c r="Q241" s="64"/>
      <c r="R241" s="65"/>
      <c r="S241" s="42">
        <f t="shared" si="57"/>
        <v>0</v>
      </c>
      <c r="T241" s="6">
        <f t="shared" si="73"/>
        <v>0</v>
      </c>
      <c r="U241" s="39">
        <f t="shared" si="74"/>
        <v>0</v>
      </c>
      <c r="V241" s="6">
        <f t="shared" si="58"/>
        <v>0</v>
      </c>
      <c r="W241" s="105"/>
      <c r="X241" s="10"/>
      <c r="Y241" s="105"/>
      <c r="Z241" s="10"/>
      <c r="AA241" s="105"/>
      <c r="AB241" s="10"/>
      <c r="AC241" s="107"/>
      <c r="AD241" s="29"/>
      <c r="AE241" s="106">
        <f t="shared" si="75"/>
        <v>0</v>
      </c>
      <c r="AF241" s="20">
        <f t="shared" si="59"/>
        <v>0</v>
      </c>
      <c r="AG241" s="16" t="b">
        <f t="shared" si="60"/>
        <v>0</v>
      </c>
      <c r="AH241" s="16" t="b">
        <f t="shared" si="61"/>
        <v>0</v>
      </c>
      <c r="AI241" s="16" t="b">
        <f t="shared" si="62"/>
        <v>0</v>
      </c>
      <c r="AJ241" s="41" t="b">
        <f t="shared" si="63"/>
        <v>0</v>
      </c>
      <c r="AK241" s="60" t="b">
        <f t="shared" si="64"/>
        <v>0</v>
      </c>
      <c r="AL241" s="61" t="b">
        <f t="shared" si="65"/>
        <v>0</v>
      </c>
      <c r="AM241" s="54" t="b">
        <f t="shared" si="66"/>
        <v>0</v>
      </c>
      <c r="AN241" s="55" t="b">
        <f t="shared" si="67"/>
        <v>0</v>
      </c>
      <c r="AO241" s="46" t="b">
        <f t="shared" si="68"/>
        <v>0</v>
      </c>
      <c r="AP241" s="47" t="b">
        <f t="shared" si="69"/>
        <v>0</v>
      </c>
      <c r="AQ241" s="44" t="b">
        <f t="shared" si="70"/>
        <v>0</v>
      </c>
      <c r="AR241" s="45" t="b">
        <f t="shared" si="71"/>
        <v>0</v>
      </c>
    </row>
    <row r="242" spans="1:44" s="15" customFormat="1" ht="15.75" hidden="1" x14ac:dyDescent="0.25">
      <c r="A242" s="3">
        <v>44434</v>
      </c>
      <c r="B242" s="3"/>
      <c r="C242" s="98" t="str">
        <f t="shared" si="72"/>
        <v>Thursday</v>
      </c>
      <c r="D242" s="100" t="str">
        <f>IFERROR(INDEX(Holidays!$B$2:$B$995,MATCH(A242,Holidays!$A$2:$A$995,0)),"")</f>
        <v>Women's Equality Day</v>
      </c>
      <c r="E242" s="4"/>
      <c r="F242" s="4"/>
      <c r="G242" s="5"/>
      <c r="H242" s="5"/>
      <c r="I242" s="5"/>
      <c r="J242" s="5"/>
      <c r="K242" s="70"/>
      <c r="L242" s="43"/>
      <c r="M242" s="54"/>
      <c r="N242" s="55"/>
      <c r="O242" s="46"/>
      <c r="P242" s="47"/>
      <c r="Q242" s="64"/>
      <c r="R242" s="65"/>
      <c r="S242" s="42">
        <f t="shared" si="57"/>
        <v>0</v>
      </c>
      <c r="T242" s="6">
        <f t="shared" si="73"/>
        <v>0</v>
      </c>
      <c r="U242" s="39">
        <f t="shared" si="74"/>
        <v>0</v>
      </c>
      <c r="V242" s="6">
        <f t="shared" si="58"/>
        <v>0</v>
      </c>
      <c r="W242" s="105"/>
      <c r="X242" s="10"/>
      <c r="Y242" s="105"/>
      <c r="Z242" s="10"/>
      <c r="AA242" s="105"/>
      <c r="AB242" s="10"/>
      <c r="AC242" s="107"/>
      <c r="AD242" s="29"/>
      <c r="AE242" s="106">
        <f t="shared" si="75"/>
        <v>0</v>
      </c>
      <c r="AF242" s="20">
        <f t="shared" si="59"/>
        <v>0</v>
      </c>
      <c r="AG242" s="16" t="b">
        <f t="shared" si="60"/>
        <v>0</v>
      </c>
      <c r="AH242" s="16" t="b">
        <f t="shared" si="61"/>
        <v>0</v>
      </c>
      <c r="AI242" s="16" t="b">
        <f t="shared" si="62"/>
        <v>0</v>
      </c>
      <c r="AJ242" s="41" t="b">
        <f t="shared" si="63"/>
        <v>0</v>
      </c>
      <c r="AK242" s="60" t="b">
        <f t="shared" si="64"/>
        <v>0</v>
      </c>
      <c r="AL242" s="61" t="b">
        <f t="shared" si="65"/>
        <v>0</v>
      </c>
      <c r="AM242" s="54" t="b">
        <f t="shared" si="66"/>
        <v>0</v>
      </c>
      <c r="AN242" s="55" t="b">
        <f t="shared" si="67"/>
        <v>0</v>
      </c>
      <c r="AO242" s="46" t="b">
        <f t="shared" si="68"/>
        <v>0</v>
      </c>
      <c r="AP242" s="47" t="b">
        <f t="shared" si="69"/>
        <v>0</v>
      </c>
      <c r="AQ242" s="44" t="b">
        <f t="shared" si="70"/>
        <v>0</v>
      </c>
      <c r="AR242" s="45" t="b">
        <f t="shared" si="71"/>
        <v>0</v>
      </c>
    </row>
    <row r="243" spans="1:44" s="15" customFormat="1" ht="15.75" hidden="1" x14ac:dyDescent="0.25">
      <c r="A243" s="3">
        <v>44435</v>
      </c>
      <c r="B243" s="3"/>
      <c r="C243" s="98" t="str">
        <f t="shared" si="72"/>
        <v>Friday</v>
      </c>
      <c r="D243" s="100" t="str">
        <f>IFERROR(INDEX(Holidays!$B$2:$B$995,MATCH(A243,Holidays!$A$2:$A$995,0)),"")</f>
        <v>Lyndon Baines Johnson Day</v>
      </c>
      <c r="E243" s="4"/>
      <c r="F243" s="4"/>
      <c r="G243" s="5"/>
      <c r="H243" s="5"/>
      <c r="I243" s="5"/>
      <c r="J243" s="5"/>
      <c r="K243" s="70"/>
      <c r="L243" s="43"/>
      <c r="M243" s="54"/>
      <c r="N243" s="55"/>
      <c r="O243" s="46"/>
      <c r="P243" s="47"/>
      <c r="Q243" s="64"/>
      <c r="R243" s="65"/>
      <c r="S243" s="42">
        <f t="shared" si="57"/>
        <v>0</v>
      </c>
      <c r="T243" s="6">
        <f t="shared" si="73"/>
        <v>0</v>
      </c>
      <c r="U243" s="39">
        <f t="shared" si="74"/>
        <v>0</v>
      </c>
      <c r="V243" s="6">
        <f t="shared" si="58"/>
        <v>0</v>
      </c>
      <c r="W243" s="105"/>
      <c r="X243" s="10"/>
      <c r="Y243" s="105"/>
      <c r="Z243" s="10"/>
      <c r="AA243" s="105"/>
      <c r="AB243" s="10"/>
      <c r="AC243" s="107"/>
      <c r="AD243" s="29"/>
      <c r="AE243" s="106">
        <f t="shared" si="75"/>
        <v>0</v>
      </c>
      <c r="AF243" s="20">
        <f t="shared" si="59"/>
        <v>0</v>
      </c>
      <c r="AG243" s="16" t="b">
        <f t="shared" si="60"/>
        <v>0</v>
      </c>
      <c r="AH243" s="16" t="b">
        <f t="shared" si="61"/>
        <v>0</v>
      </c>
      <c r="AI243" s="16" t="b">
        <f t="shared" si="62"/>
        <v>0</v>
      </c>
      <c r="AJ243" s="41" t="b">
        <f t="shared" si="63"/>
        <v>0</v>
      </c>
      <c r="AK243" s="60" t="b">
        <f t="shared" si="64"/>
        <v>0</v>
      </c>
      <c r="AL243" s="61" t="b">
        <f t="shared" si="65"/>
        <v>0</v>
      </c>
      <c r="AM243" s="54" t="b">
        <f t="shared" si="66"/>
        <v>0</v>
      </c>
      <c r="AN243" s="55" t="b">
        <f t="shared" si="67"/>
        <v>0</v>
      </c>
      <c r="AO243" s="46" t="b">
        <f t="shared" si="68"/>
        <v>0</v>
      </c>
      <c r="AP243" s="47" t="b">
        <f t="shared" si="69"/>
        <v>0</v>
      </c>
      <c r="AQ243" s="44" t="b">
        <f t="shared" si="70"/>
        <v>0</v>
      </c>
      <c r="AR243" s="45" t="b">
        <f t="shared" si="71"/>
        <v>0</v>
      </c>
    </row>
    <row r="244" spans="1:44" s="15" customFormat="1" ht="15.75" hidden="1" x14ac:dyDescent="0.25">
      <c r="A244" s="3">
        <v>44436</v>
      </c>
      <c r="B244" s="3"/>
      <c r="C244" s="98" t="str">
        <f t="shared" si="72"/>
        <v>Saturday</v>
      </c>
      <c r="D244" s="100" t="str">
        <f>IFERROR(INDEX(Holidays!$B$2:$B$995,MATCH(A244,Holidays!$A$2:$A$995,0)),"")</f>
        <v/>
      </c>
      <c r="E244" s="4"/>
      <c r="F244" s="4"/>
      <c r="G244" s="5"/>
      <c r="H244" s="5"/>
      <c r="I244" s="5"/>
      <c r="J244" s="5"/>
      <c r="K244" s="70"/>
      <c r="L244" s="43"/>
      <c r="M244" s="54"/>
      <c r="N244" s="55"/>
      <c r="O244" s="46"/>
      <c r="P244" s="47"/>
      <c r="Q244" s="64"/>
      <c r="R244" s="65"/>
      <c r="S244" s="42">
        <f t="shared" si="57"/>
        <v>0</v>
      </c>
      <c r="T244" s="6">
        <f t="shared" si="73"/>
        <v>0</v>
      </c>
      <c r="U244" s="39">
        <f t="shared" si="74"/>
        <v>0</v>
      </c>
      <c r="V244" s="6">
        <f t="shared" si="58"/>
        <v>0</v>
      </c>
      <c r="W244" s="105"/>
      <c r="X244" s="10"/>
      <c r="Y244" s="105"/>
      <c r="Z244" s="10"/>
      <c r="AA244" s="105"/>
      <c r="AB244" s="10"/>
      <c r="AC244" s="107"/>
      <c r="AD244" s="29"/>
      <c r="AE244" s="106">
        <f t="shared" si="75"/>
        <v>0</v>
      </c>
      <c r="AF244" s="20">
        <f t="shared" si="59"/>
        <v>0</v>
      </c>
      <c r="AG244" s="16" t="b">
        <f t="shared" si="60"/>
        <v>0</v>
      </c>
      <c r="AH244" s="16" t="b">
        <f t="shared" si="61"/>
        <v>0</v>
      </c>
      <c r="AI244" s="16" t="b">
        <f t="shared" si="62"/>
        <v>0</v>
      </c>
      <c r="AJ244" s="41" t="b">
        <f t="shared" si="63"/>
        <v>0</v>
      </c>
      <c r="AK244" s="60" t="b">
        <f t="shared" si="64"/>
        <v>0</v>
      </c>
      <c r="AL244" s="61" t="b">
        <f t="shared" si="65"/>
        <v>0</v>
      </c>
      <c r="AM244" s="54" t="b">
        <f t="shared" si="66"/>
        <v>0</v>
      </c>
      <c r="AN244" s="55" t="b">
        <f t="shared" si="67"/>
        <v>0</v>
      </c>
      <c r="AO244" s="46" t="b">
        <f t="shared" si="68"/>
        <v>0</v>
      </c>
      <c r="AP244" s="47" t="b">
        <f t="shared" si="69"/>
        <v>0</v>
      </c>
      <c r="AQ244" s="44" t="b">
        <f t="shared" si="70"/>
        <v>0</v>
      </c>
      <c r="AR244" s="45" t="b">
        <f t="shared" si="71"/>
        <v>0</v>
      </c>
    </row>
    <row r="245" spans="1:44" s="15" customFormat="1" ht="15.75" hidden="1" x14ac:dyDescent="0.25">
      <c r="A245" s="3">
        <v>44437</v>
      </c>
      <c r="B245" s="3"/>
      <c r="C245" s="98" t="str">
        <f t="shared" si="72"/>
        <v>Sunday</v>
      </c>
      <c r="D245" s="100" t="str">
        <f>IFERROR(INDEX(Holidays!$B$2:$B$995,MATCH(A245,Holidays!$A$2:$A$995,0)),"")</f>
        <v/>
      </c>
      <c r="E245" s="4"/>
      <c r="F245" s="4"/>
      <c r="G245" s="5"/>
      <c r="H245" s="5"/>
      <c r="I245" s="5"/>
      <c r="J245" s="5"/>
      <c r="K245" s="70"/>
      <c r="L245" s="43"/>
      <c r="M245" s="54"/>
      <c r="N245" s="55"/>
      <c r="O245" s="46"/>
      <c r="P245" s="47"/>
      <c r="Q245" s="64"/>
      <c r="R245" s="65"/>
      <c r="S245" s="42">
        <f t="shared" si="57"/>
        <v>0</v>
      </c>
      <c r="T245" s="6">
        <f t="shared" si="73"/>
        <v>0</v>
      </c>
      <c r="U245" s="39">
        <f t="shared" si="74"/>
        <v>0</v>
      </c>
      <c r="V245" s="6">
        <f t="shared" si="58"/>
        <v>0</v>
      </c>
      <c r="W245" s="105"/>
      <c r="X245" s="10"/>
      <c r="Y245" s="105"/>
      <c r="Z245" s="10"/>
      <c r="AA245" s="105"/>
      <c r="AB245" s="10"/>
      <c r="AC245" s="107"/>
      <c r="AD245" s="29"/>
      <c r="AE245" s="106">
        <f t="shared" si="75"/>
        <v>0</v>
      </c>
      <c r="AF245" s="20">
        <f t="shared" si="59"/>
        <v>0</v>
      </c>
      <c r="AG245" s="16" t="b">
        <f t="shared" si="60"/>
        <v>0</v>
      </c>
      <c r="AH245" s="16" t="b">
        <f t="shared" si="61"/>
        <v>0</v>
      </c>
      <c r="AI245" s="16" t="b">
        <f t="shared" si="62"/>
        <v>0</v>
      </c>
      <c r="AJ245" s="41" t="b">
        <f t="shared" si="63"/>
        <v>0</v>
      </c>
      <c r="AK245" s="60" t="b">
        <f t="shared" si="64"/>
        <v>0</v>
      </c>
      <c r="AL245" s="61" t="b">
        <f t="shared" si="65"/>
        <v>0</v>
      </c>
      <c r="AM245" s="54" t="b">
        <f t="shared" si="66"/>
        <v>0</v>
      </c>
      <c r="AN245" s="55" t="b">
        <f t="shared" si="67"/>
        <v>0</v>
      </c>
      <c r="AO245" s="46" t="b">
        <f t="shared" si="68"/>
        <v>0</v>
      </c>
      <c r="AP245" s="47" t="b">
        <f t="shared" si="69"/>
        <v>0</v>
      </c>
      <c r="AQ245" s="44" t="b">
        <f t="shared" si="70"/>
        <v>0</v>
      </c>
      <c r="AR245" s="45" t="b">
        <f t="shared" si="71"/>
        <v>0</v>
      </c>
    </row>
    <row r="246" spans="1:44" s="15" customFormat="1" ht="15.75" hidden="1" x14ac:dyDescent="0.25">
      <c r="A246" s="3">
        <v>44438</v>
      </c>
      <c r="B246" s="3"/>
      <c r="C246" s="98" t="str">
        <f t="shared" si="72"/>
        <v>Monday</v>
      </c>
      <c r="D246" s="100" t="str">
        <f>IFERROR(INDEX(Holidays!$B$2:$B$995,MATCH(A246,Holidays!$A$2:$A$995,0)),"")</f>
        <v/>
      </c>
      <c r="E246" s="4"/>
      <c r="F246" s="4"/>
      <c r="G246" s="5"/>
      <c r="H246" s="5"/>
      <c r="I246" s="5"/>
      <c r="J246" s="5"/>
      <c r="K246" s="70"/>
      <c r="L246" s="43"/>
      <c r="M246" s="54"/>
      <c r="N246" s="55"/>
      <c r="O246" s="46"/>
      <c r="P246" s="47"/>
      <c r="Q246" s="64"/>
      <c r="R246" s="65"/>
      <c r="S246" s="42">
        <f t="shared" si="57"/>
        <v>0</v>
      </c>
      <c r="T246" s="6">
        <f t="shared" si="73"/>
        <v>0</v>
      </c>
      <c r="U246" s="39">
        <f t="shared" si="74"/>
        <v>0</v>
      </c>
      <c r="V246" s="6">
        <f t="shared" si="58"/>
        <v>0</v>
      </c>
      <c r="W246" s="105"/>
      <c r="X246" s="10"/>
      <c r="Y246" s="105"/>
      <c r="Z246" s="10"/>
      <c r="AA246" s="105"/>
      <c r="AB246" s="10"/>
      <c r="AC246" s="107"/>
      <c r="AD246" s="29"/>
      <c r="AE246" s="106">
        <f t="shared" si="75"/>
        <v>0</v>
      </c>
      <c r="AF246" s="20">
        <f t="shared" si="59"/>
        <v>0</v>
      </c>
      <c r="AG246" s="16" t="b">
        <f t="shared" si="60"/>
        <v>0</v>
      </c>
      <c r="AH246" s="16" t="b">
        <f t="shared" si="61"/>
        <v>0</v>
      </c>
      <c r="AI246" s="16" t="b">
        <f t="shared" si="62"/>
        <v>0</v>
      </c>
      <c r="AJ246" s="41" t="b">
        <f t="shared" si="63"/>
        <v>0</v>
      </c>
      <c r="AK246" s="60" t="b">
        <f t="shared" si="64"/>
        <v>0</v>
      </c>
      <c r="AL246" s="61" t="b">
        <f t="shared" si="65"/>
        <v>0</v>
      </c>
      <c r="AM246" s="54" t="b">
        <f t="shared" si="66"/>
        <v>0</v>
      </c>
      <c r="AN246" s="55" t="b">
        <f t="shared" si="67"/>
        <v>0</v>
      </c>
      <c r="AO246" s="46" t="b">
        <f t="shared" si="68"/>
        <v>0</v>
      </c>
      <c r="AP246" s="47" t="b">
        <f t="shared" si="69"/>
        <v>0</v>
      </c>
      <c r="AQ246" s="44" t="b">
        <f t="shared" si="70"/>
        <v>0</v>
      </c>
      <c r="AR246" s="45" t="b">
        <f t="shared" si="71"/>
        <v>0</v>
      </c>
    </row>
    <row r="247" spans="1:44" s="15" customFormat="1" ht="15.75" hidden="1" x14ac:dyDescent="0.25">
      <c r="A247" s="3">
        <v>44439</v>
      </c>
      <c r="B247" s="3"/>
      <c r="C247" s="98" t="str">
        <f t="shared" si="72"/>
        <v>Tuesday</v>
      </c>
      <c r="D247" s="100" t="str">
        <f>IFERROR(INDEX(Holidays!$B$2:$B$995,MATCH(A247,Holidays!$A$2:$A$995,0)),"")</f>
        <v/>
      </c>
      <c r="E247" s="4"/>
      <c r="F247" s="4"/>
      <c r="G247" s="5"/>
      <c r="H247" s="5"/>
      <c r="I247" s="5"/>
      <c r="J247" s="5"/>
      <c r="K247" s="70"/>
      <c r="L247" s="43"/>
      <c r="M247" s="54"/>
      <c r="N247" s="55"/>
      <c r="O247" s="46"/>
      <c r="P247" s="47"/>
      <c r="Q247" s="64"/>
      <c r="R247" s="65"/>
      <c r="S247" s="42">
        <f t="shared" si="57"/>
        <v>0</v>
      </c>
      <c r="T247" s="6">
        <f t="shared" si="73"/>
        <v>0</v>
      </c>
      <c r="U247" s="39">
        <f t="shared" si="74"/>
        <v>0</v>
      </c>
      <c r="V247" s="6">
        <f t="shared" si="58"/>
        <v>0</v>
      </c>
      <c r="W247" s="105"/>
      <c r="X247" s="10"/>
      <c r="Y247" s="105"/>
      <c r="Z247" s="10"/>
      <c r="AA247" s="105"/>
      <c r="AB247" s="10"/>
      <c r="AC247" s="107"/>
      <c r="AD247" s="29"/>
      <c r="AE247" s="106">
        <f t="shared" si="75"/>
        <v>0</v>
      </c>
      <c r="AF247" s="20">
        <f t="shared" si="59"/>
        <v>0</v>
      </c>
      <c r="AG247" s="16" t="b">
        <f t="shared" si="60"/>
        <v>0</v>
      </c>
      <c r="AH247" s="16" t="b">
        <f t="shared" si="61"/>
        <v>0</v>
      </c>
      <c r="AI247" s="16" t="b">
        <f t="shared" si="62"/>
        <v>0</v>
      </c>
      <c r="AJ247" s="41" t="b">
        <f t="shared" si="63"/>
        <v>0</v>
      </c>
      <c r="AK247" s="60" t="b">
        <f t="shared" si="64"/>
        <v>0</v>
      </c>
      <c r="AL247" s="61" t="b">
        <f t="shared" si="65"/>
        <v>0</v>
      </c>
      <c r="AM247" s="54" t="b">
        <f t="shared" si="66"/>
        <v>0</v>
      </c>
      <c r="AN247" s="55" t="b">
        <f t="shared" si="67"/>
        <v>0</v>
      </c>
      <c r="AO247" s="46" t="b">
        <f t="shared" si="68"/>
        <v>0</v>
      </c>
      <c r="AP247" s="47" t="b">
        <f t="shared" si="69"/>
        <v>0</v>
      </c>
      <c r="AQ247" s="44" t="b">
        <f t="shared" si="70"/>
        <v>0</v>
      </c>
      <c r="AR247" s="45" t="b">
        <f t="shared" si="71"/>
        <v>0</v>
      </c>
    </row>
    <row r="248" spans="1:44" s="15" customFormat="1" ht="15.75" hidden="1" x14ac:dyDescent="0.25">
      <c r="A248" s="3">
        <v>44440</v>
      </c>
      <c r="B248" s="3"/>
      <c r="C248" s="98" t="str">
        <f t="shared" si="72"/>
        <v>Wednesday</v>
      </c>
      <c r="D248" s="100" t="str">
        <f>IFERROR(INDEX(Holidays!$B$2:$B$995,MATCH(A248,Holidays!$A$2:$A$995,0)),"")</f>
        <v/>
      </c>
      <c r="E248" s="4"/>
      <c r="F248" s="4"/>
      <c r="G248" s="5"/>
      <c r="H248" s="5"/>
      <c r="I248" s="5"/>
      <c r="J248" s="5"/>
      <c r="K248" s="70"/>
      <c r="L248" s="43"/>
      <c r="M248" s="54"/>
      <c r="N248" s="55"/>
      <c r="O248" s="46"/>
      <c r="P248" s="47"/>
      <c r="Q248" s="64"/>
      <c r="R248" s="65"/>
      <c r="S248" s="42">
        <f t="shared" si="57"/>
        <v>0</v>
      </c>
      <c r="T248" s="6">
        <f t="shared" si="73"/>
        <v>0</v>
      </c>
      <c r="U248" s="39">
        <f t="shared" si="74"/>
        <v>0</v>
      </c>
      <c r="V248" s="6">
        <f t="shared" si="58"/>
        <v>0</v>
      </c>
      <c r="W248" s="105"/>
      <c r="X248" s="10"/>
      <c r="Y248" s="105"/>
      <c r="Z248" s="10"/>
      <c r="AA248" s="105"/>
      <c r="AB248" s="10"/>
      <c r="AC248" s="107"/>
      <c r="AD248" s="29"/>
      <c r="AE248" s="106">
        <f t="shared" si="75"/>
        <v>0</v>
      </c>
      <c r="AF248" s="20">
        <f t="shared" si="59"/>
        <v>0</v>
      </c>
      <c r="AG248" s="16" t="b">
        <f t="shared" si="60"/>
        <v>0</v>
      </c>
      <c r="AH248" s="16" t="b">
        <f t="shared" si="61"/>
        <v>0</v>
      </c>
      <c r="AI248" s="16" t="b">
        <f t="shared" si="62"/>
        <v>0</v>
      </c>
      <c r="AJ248" s="41" t="b">
        <f t="shared" si="63"/>
        <v>0</v>
      </c>
      <c r="AK248" s="60" t="b">
        <f t="shared" si="64"/>
        <v>0</v>
      </c>
      <c r="AL248" s="61" t="b">
        <f t="shared" si="65"/>
        <v>0</v>
      </c>
      <c r="AM248" s="54" t="b">
        <f t="shared" si="66"/>
        <v>0</v>
      </c>
      <c r="AN248" s="55" t="b">
        <f t="shared" si="67"/>
        <v>0</v>
      </c>
      <c r="AO248" s="46" t="b">
        <f t="shared" si="68"/>
        <v>0</v>
      </c>
      <c r="AP248" s="47" t="b">
        <f t="shared" si="69"/>
        <v>0</v>
      </c>
      <c r="AQ248" s="44" t="b">
        <f t="shared" si="70"/>
        <v>0</v>
      </c>
      <c r="AR248" s="45" t="b">
        <f t="shared" si="71"/>
        <v>0</v>
      </c>
    </row>
    <row r="249" spans="1:44" s="15" customFormat="1" ht="15.75" hidden="1" x14ac:dyDescent="0.25">
      <c r="A249" s="3">
        <v>44441</v>
      </c>
      <c r="B249" s="3"/>
      <c r="C249" s="98" t="str">
        <f t="shared" si="72"/>
        <v>Thursday</v>
      </c>
      <c r="D249" s="100" t="str">
        <f>IFERROR(INDEX(Holidays!$B$2:$B$995,MATCH(A249,Holidays!$A$2:$A$995,0)),"")</f>
        <v/>
      </c>
      <c r="E249" s="4"/>
      <c r="F249" s="4"/>
      <c r="G249" s="5"/>
      <c r="H249" s="5"/>
      <c r="I249" s="5"/>
      <c r="J249" s="5"/>
      <c r="K249" s="70"/>
      <c r="L249" s="43"/>
      <c r="M249" s="54"/>
      <c r="N249" s="55"/>
      <c r="O249" s="46"/>
      <c r="P249" s="47"/>
      <c r="Q249" s="64"/>
      <c r="R249" s="65"/>
      <c r="S249" s="42">
        <f t="shared" si="57"/>
        <v>0</v>
      </c>
      <c r="T249" s="6">
        <f t="shared" si="73"/>
        <v>0</v>
      </c>
      <c r="U249" s="39">
        <f t="shared" si="74"/>
        <v>0</v>
      </c>
      <c r="V249" s="6">
        <f t="shared" si="58"/>
        <v>0</v>
      </c>
      <c r="W249" s="105"/>
      <c r="X249" s="10"/>
      <c r="Y249" s="105"/>
      <c r="Z249" s="10"/>
      <c r="AA249" s="105"/>
      <c r="AB249" s="10"/>
      <c r="AC249" s="107"/>
      <c r="AD249" s="29"/>
      <c r="AE249" s="106">
        <f t="shared" si="75"/>
        <v>0</v>
      </c>
      <c r="AF249" s="20">
        <f t="shared" si="59"/>
        <v>0</v>
      </c>
      <c r="AG249" s="16" t="b">
        <f t="shared" si="60"/>
        <v>0</v>
      </c>
      <c r="AH249" s="16" t="b">
        <f t="shared" si="61"/>
        <v>0</v>
      </c>
      <c r="AI249" s="16" t="b">
        <f t="shared" si="62"/>
        <v>0</v>
      </c>
      <c r="AJ249" s="41" t="b">
        <f t="shared" si="63"/>
        <v>0</v>
      </c>
      <c r="AK249" s="60" t="b">
        <f t="shared" si="64"/>
        <v>0</v>
      </c>
      <c r="AL249" s="61" t="b">
        <f t="shared" si="65"/>
        <v>0</v>
      </c>
      <c r="AM249" s="54" t="b">
        <f t="shared" si="66"/>
        <v>0</v>
      </c>
      <c r="AN249" s="55" t="b">
        <f t="shared" si="67"/>
        <v>0</v>
      </c>
      <c r="AO249" s="46" t="b">
        <f t="shared" si="68"/>
        <v>0</v>
      </c>
      <c r="AP249" s="47" t="b">
        <f t="shared" si="69"/>
        <v>0</v>
      </c>
      <c r="AQ249" s="44" t="b">
        <f t="shared" si="70"/>
        <v>0</v>
      </c>
      <c r="AR249" s="45" t="b">
        <f t="shared" si="71"/>
        <v>0</v>
      </c>
    </row>
    <row r="250" spans="1:44" s="15" customFormat="1" ht="15.75" hidden="1" x14ac:dyDescent="0.25">
      <c r="A250" s="3">
        <v>44442</v>
      </c>
      <c r="B250" s="3"/>
      <c r="C250" s="98" t="str">
        <f t="shared" si="72"/>
        <v>Friday</v>
      </c>
      <c r="D250" s="100" t="str">
        <f>IFERROR(INDEX(Holidays!$B$2:$B$995,MATCH(A250,Holidays!$A$2:$A$995,0)),"")</f>
        <v/>
      </c>
      <c r="E250" s="4"/>
      <c r="F250" s="4"/>
      <c r="G250" s="5"/>
      <c r="H250" s="5"/>
      <c r="I250" s="5"/>
      <c r="J250" s="5"/>
      <c r="K250" s="70"/>
      <c r="L250" s="43"/>
      <c r="M250" s="54"/>
      <c r="N250" s="55"/>
      <c r="O250" s="46"/>
      <c r="P250" s="47"/>
      <c r="Q250" s="64"/>
      <c r="R250" s="65"/>
      <c r="S250" s="42">
        <f t="shared" si="57"/>
        <v>0</v>
      </c>
      <c r="T250" s="6">
        <f t="shared" si="73"/>
        <v>0</v>
      </c>
      <c r="U250" s="39">
        <f t="shared" si="74"/>
        <v>0</v>
      </c>
      <c r="V250" s="6">
        <f t="shared" si="58"/>
        <v>0</v>
      </c>
      <c r="W250" s="105"/>
      <c r="X250" s="10"/>
      <c r="Y250" s="105"/>
      <c r="Z250" s="10"/>
      <c r="AA250" s="105"/>
      <c r="AB250" s="10"/>
      <c r="AC250" s="107"/>
      <c r="AD250" s="29"/>
      <c r="AE250" s="106">
        <f t="shared" si="75"/>
        <v>0</v>
      </c>
      <c r="AF250" s="20">
        <f t="shared" si="59"/>
        <v>0</v>
      </c>
      <c r="AG250" s="16" t="b">
        <f t="shared" si="60"/>
        <v>0</v>
      </c>
      <c r="AH250" s="16" t="b">
        <f t="shared" si="61"/>
        <v>0</v>
      </c>
      <c r="AI250" s="16" t="b">
        <f t="shared" si="62"/>
        <v>0</v>
      </c>
      <c r="AJ250" s="41" t="b">
        <f t="shared" si="63"/>
        <v>0</v>
      </c>
      <c r="AK250" s="60" t="b">
        <f t="shared" si="64"/>
        <v>0</v>
      </c>
      <c r="AL250" s="61" t="b">
        <f t="shared" si="65"/>
        <v>0</v>
      </c>
      <c r="AM250" s="54" t="b">
        <f t="shared" si="66"/>
        <v>0</v>
      </c>
      <c r="AN250" s="55" t="b">
        <f t="shared" si="67"/>
        <v>0</v>
      </c>
      <c r="AO250" s="46" t="b">
        <f t="shared" si="68"/>
        <v>0</v>
      </c>
      <c r="AP250" s="47" t="b">
        <f t="shared" si="69"/>
        <v>0</v>
      </c>
      <c r="AQ250" s="44" t="b">
        <f t="shared" si="70"/>
        <v>0</v>
      </c>
      <c r="AR250" s="45" t="b">
        <f t="shared" si="71"/>
        <v>0</v>
      </c>
    </row>
    <row r="251" spans="1:44" s="15" customFormat="1" ht="15.75" hidden="1" x14ac:dyDescent="0.25">
      <c r="A251" s="3">
        <v>44443</v>
      </c>
      <c r="B251" s="3"/>
      <c r="C251" s="98" t="str">
        <f t="shared" si="72"/>
        <v>Saturday</v>
      </c>
      <c r="D251" s="100" t="str">
        <f>IFERROR(INDEX(Holidays!$B$2:$B$995,MATCH(A251,Holidays!$A$2:$A$995,0)),"")</f>
        <v/>
      </c>
      <c r="E251" s="4"/>
      <c r="F251" s="4"/>
      <c r="G251" s="5"/>
      <c r="H251" s="5"/>
      <c r="I251" s="5"/>
      <c r="J251" s="5"/>
      <c r="K251" s="70"/>
      <c r="L251" s="43"/>
      <c r="M251" s="54"/>
      <c r="N251" s="55"/>
      <c r="O251" s="46"/>
      <c r="P251" s="47"/>
      <c r="Q251" s="64"/>
      <c r="R251" s="65"/>
      <c r="S251" s="42">
        <f t="shared" si="57"/>
        <v>0</v>
      </c>
      <c r="T251" s="6">
        <f t="shared" si="73"/>
        <v>0</v>
      </c>
      <c r="U251" s="39">
        <f t="shared" si="74"/>
        <v>0</v>
      </c>
      <c r="V251" s="6">
        <f t="shared" si="58"/>
        <v>0</v>
      </c>
      <c r="W251" s="105"/>
      <c r="X251" s="10"/>
      <c r="Y251" s="105"/>
      <c r="Z251" s="10"/>
      <c r="AA251" s="105"/>
      <c r="AB251" s="10"/>
      <c r="AC251" s="107"/>
      <c r="AD251" s="29"/>
      <c r="AE251" s="106">
        <f t="shared" si="75"/>
        <v>0</v>
      </c>
      <c r="AF251" s="20">
        <f t="shared" si="59"/>
        <v>0</v>
      </c>
      <c r="AG251" s="16" t="b">
        <f t="shared" si="60"/>
        <v>0</v>
      </c>
      <c r="AH251" s="16" t="b">
        <f t="shared" si="61"/>
        <v>0</v>
      </c>
      <c r="AI251" s="16" t="b">
        <f t="shared" si="62"/>
        <v>0</v>
      </c>
      <c r="AJ251" s="41" t="b">
        <f t="shared" si="63"/>
        <v>0</v>
      </c>
      <c r="AK251" s="60" t="b">
        <f t="shared" si="64"/>
        <v>0</v>
      </c>
      <c r="AL251" s="61" t="b">
        <f t="shared" si="65"/>
        <v>0</v>
      </c>
      <c r="AM251" s="54" t="b">
        <f t="shared" si="66"/>
        <v>0</v>
      </c>
      <c r="AN251" s="55" t="b">
        <f t="shared" si="67"/>
        <v>0</v>
      </c>
      <c r="AO251" s="46" t="b">
        <f t="shared" si="68"/>
        <v>0</v>
      </c>
      <c r="AP251" s="47" t="b">
        <f t="shared" si="69"/>
        <v>0</v>
      </c>
      <c r="AQ251" s="44" t="b">
        <f t="shared" si="70"/>
        <v>0</v>
      </c>
      <c r="AR251" s="45" t="b">
        <f t="shared" si="71"/>
        <v>0</v>
      </c>
    </row>
    <row r="252" spans="1:44" s="15" customFormat="1" ht="15.75" hidden="1" x14ac:dyDescent="0.25">
      <c r="A252" s="3">
        <v>44444</v>
      </c>
      <c r="B252" s="3"/>
      <c r="C252" s="98" t="str">
        <f t="shared" si="72"/>
        <v>Sunday</v>
      </c>
      <c r="D252" s="100" t="str">
        <f>IFERROR(INDEX(Holidays!$B$2:$B$995,MATCH(A252,Holidays!$A$2:$A$995,0)),"")</f>
        <v/>
      </c>
      <c r="E252" s="4"/>
      <c r="F252" s="4"/>
      <c r="G252" s="5"/>
      <c r="H252" s="5"/>
      <c r="I252" s="5"/>
      <c r="J252" s="5"/>
      <c r="K252" s="70"/>
      <c r="L252" s="43"/>
      <c r="M252" s="54"/>
      <c r="N252" s="55"/>
      <c r="O252" s="46"/>
      <c r="P252" s="47"/>
      <c r="Q252" s="64"/>
      <c r="R252" s="65"/>
      <c r="S252" s="42">
        <f t="shared" si="57"/>
        <v>0</v>
      </c>
      <c r="T252" s="6">
        <f t="shared" si="73"/>
        <v>0</v>
      </c>
      <c r="U252" s="39">
        <f t="shared" si="74"/>
        <v>0</v>
      </c>
      <c r="V252" s="6">
        <f t="shared" si="58"/>
        <v>0</v>
      </c>
      <c r="W252" s="105"/>
      <c r="X252" s="10"/>
      <c r="Y252" s="105"/>
      <c r="Z252" s="10"/>
      <c r="AA252" s="105"/>
      <c r="AB252" s="10"/>
      <c r="AC252" s="107"/>
      <c r="AD252" s="29"/>
      <c r="AE252" s="106">
        <f t="shared" si="75"/>
        <v>0</v>
      </c>
      <c r="AF252" s="20">
        <f t="shared" si="59"/>
        <v>0</v>
      </c>
      <c r="AG252" s="16" t="b">
        <f t="shared" si="60"/>
        <v>0</v>
      </c>
      <c r="AH252" s="16" t="b">
        <f t="shared" si="61"/>
        <v>0</v>
      </c>
      <c r="AI252" s="16" t="b">
        <f t="shared" si="62"/>
        <v>0</v>
      </c>
      <c r="AJ252" s="41" t="b">
        <f t="shared" si="63"/>
        <v>0</v>
      </c>
      <c r="AK252" s="60" t="b">
        <f t="shared" si="64"/>
        <v>0</v>
      </c>
      <c r="AL252" s="61" t="b">
        <f t="shared" si="65"/>
        <v>0</v>
      </c>
      <c r="AM252" s="54" t="b">
        <f t="shared" si="66"/>
        <v>0</v>
      </c>
      <c r="AN252" s="55" t="b">
        <f t="shared" si="67"/>
        <v>0</v>
      </c>
      <c r="AO252" s="46" t="b">
        <f t="shared" si="68"/>
        <v>0</v>
      </c>
      <c r="AP252" s="47" t="b">
        <f t="shared" si="69"/>
        <v>0</v>
      </c>
      <c r="AQ252" s="44" t="b">
        <f t="shared" si="70"/>
        <v>0</v>
      </c>
      <c r="AR252" s="45" t="b">
        <f t="shared" si="71"/>
        <v>0</v>
      </c>
    </row>
    <row r="253" spans="1:44" s="15" customFormat="1" ht="15.75" hidden="1" x14ac:dyDescent="0.25">
      <c r="A253" s="3">
        <v>44445</v>
      </c>
      <c r="B253" s="3"/>
      <c r="C253" s="98" t="str">
        <f t="shared" si="72"/>
        <v>Monday</v>
      </c>
      <c r="D253" s="100" t="str">
        <f>IFERROR(INDEX(Holidays!$B$2:$B$995,MATCH(A253,Holidays!$A$2:$A$995,0)),"")</f>
        <v>Labor Day</v>
      </c>
      <c r="E253" s="4"/>
      <c r="F253" s="4"/>
      <c r="G253" s="5"/>
      <c r="H253" s="5"/>
      <c r="I253" s="5"/>
      <c r="J253" s="5"/>
      <c r="K253" s="70"/>
      <c r="L253" s="43"/>
      <c r="M253" s="54"/>
      <c r="N253" s="55"/>
      <c r="O253" s="46"/>
      <c r="P253" s="47"/>
      <c r="Q253" s="64"/>
      <c r="R253" s="65"/>
      <c r="S253" s="42">
        <f t="shared" si="57"/>
        <v>0</v>
      </c>
      <c r="T253" s="6">
        <f t="shared" si="73"/>
        <v>0</v>
      </c>
      <c r="U253" s="39">
        <f t="shared" si="74"/>
        <v>0</v>
      </c>
      <c r="V253" s="6">
        <f t="shared" si="58"/>
        <v>0</v>
      </c>
      <c r="W253" s="105"/>
      <c r="X253" s="10"/>
      <c r="Y253" s="105"/>
      <c r="Z253" s="10"/>
      <c r="AA253" s="105"/>
      <c r="AB253" s="10"/>
      <c r="AC253" s="107"/>
      <c r="AD253" s="29"/>
      <c r="AE253" s="106">
        <f t="shared" si="75"/>
        <v>0</v>
      </c>
      <c r="AF253" s="20">
        <f t="shared" si="59"/>
        <v>0</v>
      </c>
      <c r="AG253" s="16" t="b">
        <f t="shared" si="60"/>
        <v>0</v>
      </c>
      <c r="AH253" s="16" t="b">
        <f t="shared" si="61"/>
        <v>0</v>
      </c>
      <c r="AI253" s="16" t="b">
        <f t="shared" si="62"/>
        <v>0</v>
      </c>
      <c r="AJ253" s="41" t="b">
        <f t="shared" si="63"/>
        <v>0</v>
      </c>
      <c r="AK253" s="60" t="b">
        <f t="shared" si="64"/>
        <v>0</v>
      </c>
      <c r="AL253" s="61" t="b">
        <f t="shared" si="65"/>
        <v>0</v>
      </c>
      <c r="AM253" s="54" t="b">
        <f t="shared" si="66"/>
        <v>0</v>
      </c>
      <c r="AN253" s="55" t="b">
        <f t="shared" si="67"/>
        <v>0</v>
      </c>
      <c r="AO253" s="46" t="b">
        <f t="shared" si="68"/>
        <v>0</v>
      </c>
      <c r="AP253" s="47" t="b">
        <f t="shared" si="69"/>
        <v>0</v>
      </c>
      <c r="AQ253" s="44" t="b">
        <f t="shared" si="70"/>
        <v>0</v>
      </c>
      <c r="AR253" s="45" t="b">
        <f t="shared" si="71"/>
        <v>0</v>
      </c>
    </row>
    <row r="254" spans="1:44" s="15" customFormat="1" ht="15.75" hidden="1" x14ac:dyDescent="0.25">
      <c r="A254" s="3">
        <v>44446</v>
      </c>
      <c r="B254" s="3"/>
      <c r="C254" s="98" t="str">
        <f t="shared" si="72"/>
        <v>Tuesday</v>
      </c>
      <c r="D254" s="100" t="str">
        <f>IFERROR(INDEX(Holidays!$B$2:$B$995,MATCH(A254,Holidays!$A$2:$A$995,0)),"")</f>
        <v>Rosh Hashana</v>
      </c>
      <c r="E254" s="4"/>
      <c r="F254" s="4"/>
      <c r="G254" s="5"/>
      <c r="H254" s="5"/>
      <c r="I254" s="5"/>
      <c r="J254" s="5"/>
      <c r="K254" s="70"/>
      <c r="L254" s="43"/>
      <c r="M254" s="54"/>
      <c r="N254" s="55"/>
      <c r="O254" s="46"/>
      <c r="P254" s="47"/>
      <c r="Q254" s="64"/>
      <c r="R254" s="65"/>
      <c r="S254" s="42">
        <f t="shared" si="57"/>
        <v>0</v>
      </c>
      <c r="T254" s="6">
        <f t="shared" si="73"/>
        <v>0</v>
      </c>
      <c r="U254" s="39">
        <f t="shared" si="74"/>
        <v>0</v>
      </c>
      <c r="V254" s="6">
        <f t="shared" si="58"/>
        <v>0</v>
      </c>
      <c r="W254" s="105"/>
      <c r="X254" s="10"/>
      <c r="Y254" s="105"/>
      <c r="Z254" s="10"/>
      <c r="AA254" s="105"/>
      <c r="AB254" s="10"/>
      <c r="AC254" s="107"/>
      <c r="AD254" s="29"/>
      <c r="AE254" s="106">
        <f t="shared" si="75"/>
        <v>0</v>
      </c>
      <c r="AF254" s="20">
        <f t="shared" si="59"/>
        <v>0</v>
      </c>
      <c r="AG254" s="16" t="b">
        <f t="shared" si="60"/>
        <v>0</v>
      </c>
      <c r="AH254" s="16" t="b">
        <f t="shared" si="61"/>
        <v>0</v>
      </c>
      <c r="AI254" s="16" t="b">
        <f t="shared" si="62"/>
        <v>0</v>
      </c>
      <c r="AJ254" s="41" t="b">
        <f t="shared" si="63"/>
        <v>0</v>
      </c>
      <c r="AK254" s="60" t="b">
        <f t="shared" si="64"/>
        <v>0</v>
      </c>
      <c r="AL254" s="61" t="b">
        <f t="shared" si="65"/>
        <v>0</v>
      </c>
      <c r="AM254" s="54" t="b">
        <f t="shared" si="66"/>
        <v>0</v>
      </c>
      <c r="AN254" s="55" t="b">
        <f t="shared" si="67"/>
        <v>0</v>
      </c>
      <c r="AO254" s="46" t="b">
        <f t="shared" si="68"/>
        <v>0</v>
      </c>
      <c r="AP254" s="47" t="b">
        <f t="shared" si="69"/>
        <v>0</v>
      </c>
      <c r="AQ254" s="44" t="b">
        <f t="shared" si="70"/>
        <v>0</v>
      </c>
      <c r="AR254" s="45" t="b">
        <f t="shared" si="71"/>
        <v>0</v>
      </c>
    </row>
    <row r="255" spans="1:44" s="15" customFormat="1" ht="15.75" hidden="1" x14ac:dyDescent="0.25">
      <c r="A255" s="3">
        <v>44447</v>
      </c>
      <c r="B255" s="3"/>
      <c r="C255" s="98" t="str">
        <f t="shared" si="72"/>
        <v>Wednesday</v>
      </c>
      <c r="D255" s="100" t="str">
        <f>IFERROR(INDEX(Holidays!$B$2:$B$995,MATCH(A255,Holidays!$A$2:$A$995,0)),"")</f>
        <v/>
      </c>
      <c r="E255" s="4"/>
      <c r="F255" s="4"/>
      <c r="G255" s="5"/>
      <c r="H255" s="5"/>
      <c r="I255" s="5"/>
      <c r="J255" s="5"/>
      <c r="K255" s="70"/>
      <c r="L255" s="43"/>
      <c r="M255" s="54"/>
      <c r="N255" s="55"/>
      <c r="O255" s="46"/>
      <c r="P255" s="47"/>
      <c r="Q255" s="64"/>
      <c r="R255" s="65"/>
      <c r="S255" s="42">
        <f t="shared" ref="S255:S318" si="76">SUM(F255-E255)-G255-H255-I255+J255</f>
        <v>0</v>
      </c>
      <c r="T255" s="6">
        <f t="shared" si="73"/>
        <v>0</v>
      </c>
      <c r="U255" s="39">
        <f t="shared" si="74"/>
        <v>0</v>
      </c>
      <c r="V255" s="6">
        <f t="shared" si="58"/>
        <v>0</v>
      </c>
      <c r="W255" s="105"/>
      <c r="X255" s="10"/>
      <c r="Y255" s="105"/>
      <c r="Z255" s="10"/>
      <c r="AA255" s="105"/>
      <c r="AB255" s="10"/>
      <c r="AC255" s="107"/>
      <c r="AD255" s="29"/>
      <c r="AE255" s="106">
        <f t="shared" si="75"/>
        <v>0</v>
      </c>
      <c r="AF255" s="20">
        <f t="shared" si="59"/>
        <v>0</v>
      </c>
      <c r="AG255" s="16" t="b">
        <f t="shared" si="60"/>
        <v>0</v>
      </c>
      <c r="AH255" s="16" t="b">
        <f t="shared" si="61"/>
        <v>0</v>
      </c>
      <c r="AI255" s="16" t="b">
        <f t="shared" si="62"/>
        <v>0</v>
      </c>
      <c r="AJ255" s="41" t="b">
        <f t="shared" si="63"/>
        <v>0</v>
      </c>
      <c r="AK255" s="60" t="b">
        <f t="shared" si="64"/>
        <v>0</v>
      </c>
      <c r="AL255" s="61" t="b">
        <f t="shared" si="65"/>
        <v>0</v>
      </c>
      <c r="AM255" s="54" t="b">
        <f t="shared" si="66"/>
        <v>0</v>
      </c>
      <c r="AN255" s="55" t="b">
        <f t="shared" si="67"/>
        <v>0</v>
      </c>
      <c r="AO255" s="46" t="b">
        <f t="shared" si="68"/>
        <v>0</v>
      </c>
      <c r="AP255" s="47" t="b">
        <f t="shared" si="69"/>
        <v>0</v>
      </c>
      <c r="AQ255" s="44" t="b">
        <f t="shared" si="70"/>
        <v>0</v>
      </c>
      <c r="AR255" s="45" t="b">
        <f t="shared" si="71"/>
        <v>0</v>
      </c>
    </row>
    <row r="256" spans="1:44" s="15" customFormat="1" ht="15.75" hidden="1" x14ac:dyDescent="0.25">
      <c r="A256" s="3">
        <v>44448</v>
      </c>
      <c r="B256" s="3"/>
      <c r="C256" s="98" t="str">
        <f t="shared" si="72"/>
        <v>Thursday</v>
      </c>
      <c r="D256" s="100" t="str">
        <f>IFERROR(INDEX(Holidays!$B$2:$B$995,MATCH(A256,Holidays!$A$2:$A$995,0)),"")</f>
        <v>California Admission Day</v>
      </c>
      <c r="E256" s="4"/>
      <c r="F256" s="4"/>
      <c r="G256" s="5"/>
      <c r="H256" s="5"/>
      <c r="I256" s="5"/>
      <c r="J256" s="5"/>
      <c r="K256" s="70"/>
      <c r="L256" s="43"/>
      <c r="M256" s="54"/>
      <c r="N256" s="55"/>
      <c r="O256" s="46"/>
      <c r="P256" s="47"/>
      <c r="Q256" s="64"/>
      <c r="R256" s="65"/>
      <c r="S256" s="42">
        <f t="shared" si="76"/>
        <v>0</v>
      </c>
      <c r="T256" s="6">
        <f t="shared" si="73"/>
        <v>0</v>
      </c>
      <c r="U256" s="39">
        <f t="shared" si="74"/>
        <v>0</v>
      </c>
      <c r="V256" s="6">
        <f t="shared" si="58"/>
        <v>0</v>
      </c>
      <c r="W256" s="105"/>
      <c r="X256" s="10"/>
      <c r="Y256" s="105"/>
      <c r="Z256" s="10"/>
      <c r="AA256" s="105"/>
      <c r="AB256" s="10"/>
      <c r="AC256" s="107"/>
      <c r="AD256" s="29"/>
      <c r="AE256" s="106">
        <f t="shared" si="75"/>
        <v>0</v>
      </c>
      <c r="AF256" s="20">
        <f t="shared" si="59"/>
        <v>0</v>
      </c>
      <c r="AG256" s="16" t="b">
        <f t="shared" si="60"/>
        <v>0</v>
      </c>
      <c r="AH256" s="16" t="b">
        <f t="shared" si="61"/>
        <v>0</v>
      </c>
      <c r="AI256" s="16" t="b">
        <f t="shared" si="62"/>
        <v>0</v>
      </c>
      <c r="AJ256" s="41" t="b">
        <f t="shared" si="63"/>
        <v>0</v>
      </c>
      <c r="AK256" s="60" t="b">
        <f t="shared" si="64"/>
        <v>0</v>
      </c>
      <c r="AL256" s="61" t="b">
        <f t="shared" si="65"/>
        <v>0</v>
      </c>
      <c r="AM256" s="54" t="b">
        <f t="shared" si="66"/>
        <v>0</v>
      </c>
      <c r="AN256" s="55" t="b">
        <f t="shared" si="67"/>
        <v>0</v>
      </c>
      <c r="AO256" s="46" t="b">
        <f t="shared" si="68"/>
        <v>0</v>
      </c>
      <c r="AP256" s="47" t="b">
        <f t="shared" si="69"/>
        <v>0</v>
      </c>
      <c r="AQ256" s="44" t="b">
        <f t="shared" si="70"/>
        <v>0</v>
      </c>
      <c r="AR256" s="45" t="b">
        <f t="shared" si="71"/>
        <v>0</v>
      </c>
    </row>
    <row r="257" spans="1:44" s="15" customFormat="1" ht="15.75" hidden="1" x14ac:dyDescent="0.25">
      <c r="A257" s="3">
        <v>44449</v>
      </c>
      <c r="B257" s="3"/>
      <c r="C257" s="98" t="str">
        <f t="shared" si="72"/>
        <v>Friday</v>
      </c>
      <c r="D257" s="100" t="str">
        <f>IFERROR(INDEX(Holidays!$B$2:$B$995,MATCH(A257,Holidays!$A$2:$A$995,0)),"")</f>
        <v/>
      </c>
      <c r="E257" s="4"/>
      <c r="F257" s="4"/>
      <c r="G257" s="5"/>
      <c r="H257" s="5"/>
      <c r="I257" s="5"/>
      <c r="J257" s="5"/>
      <c r="K257" s="70"/>
      <c r="L257" s="43"/>
      <c r="M257" s="54"/>
      <c r="N257" s="55"/>
      <c r="O257" s="46"/>
      <c r="P257" s="47"/>
      <c r="Q257" s="64"/>
      <c r="R257" s="65"/>
      <c r="S257" s="42">
        <f t="shared" si="76"/>
        <v>0</v>
      </c>
      <c r="T257" s="6">
        <f t="shared" si="73"/>
        <v>0</v>
      </c>
      <c r="U257" s="39">
        <f t="shared" si="74"/>
        <v>0</v>
      </c>
      <c r="V257" s="6">
        <f t="shared" si="58"/>
        <v>0</v>
      </c>
      <c r="W257" s="105"/>
      <c r="X257" s="10"/>
      <c r="Y257" s="105"/>
      <c r="Z257" s="10"/>
      <c r="AA257" s="105"/>
      <c r="AB257" s="10"/>
      <c r="AC257" s="107"/>
      <c r="AD257" s="29"/>
      <c r="AE257" s="106">
        <f t="shared" si="75"/>
        <v>0</v>
      </c>
      <c r="AF257" s="20">
        <f t="shared" si="59"/>
        <v>0</v>
      </c>
      <c r="AG257" s="16" t="b">
        <f t="shared" si="60"/>
        <v>0</v>
      </c>
      <c r="AH257" s="16" t="b">
        <f t="shared" si="61"/>
        <v>0</v>
      </c>
      <c r="AI257" s="16" t="b">
        <f t="shared" si="62"/>
        <v>0</v>
      </c>
      <c r="AJ257" s="41" t="b">
        <f t="shared" si="63"/>
        <v>0</v>
      </c>
      <c r="AK257" s="60" t="b">
        <f t="shared" si="64"/>
        <v>0</v>
      </c>
      <c r="AL257" s="61" t="b">
        <f t="shared" si="65"/>
        <v>0</v>
      </c>
      <c r="AM257" s="54" t="b">
        <f t="shared" si="66"/>
        <v>0</v>
      </c>
      <c r="AN257" s="55" t="b">
        <f t="shared" si="67"/>
        <v>0</v>
      </c>
      <c r="AO257" s="46" t="b">
        <f t="shared" si="68"/>
        <v>0</v>
      </c>
      <c r="AP257" s="47" t="b">
        <f t="shared" si="69"/>
        <v>0</v>
      </c>
      <c r="AQ257" s="44" t="b">
        <f t="shared" si="70"/>
        <v>0</v>
      </c>
      <c r="AR257" s="45" t="b">
        <f t="shared" si="71"/>
        <v>0</v>
      </c>
    </row>
    <row r="258" spans="1:44" s="15" customFormat="1" ht="15.75" hidden="1" x14ac:dyDescent="0.25">
      <c r="A258" s="3">
        <v>44450</v>
      </c>
      <c r="B258" s="3"/>
      <c r="C258" s="98" t="str">
        <f t="shared" si="72"/>
        <v>Saturday</v>
      </c>
      <c r="D258" s="100" t="str">
        <f>IFERROR(INDEX(Holidays!$B$2:$B$995,MATCH(A258,Holidays!$A$2:$A$995,0)),"")</f>
        <v>Patriot Day</v>
      </c>
      <c r="E258" s="4"/>
      <c r="F258" s="4"/>
      <c r="G258" s="5"/>
      <c r="H258" s="5"/>
      <c r="I258" s="5"/>
      <c r="J258" s="5"/>
      <c r="K258" s="70"/>
      <c r="L258" s="43"/>
      <c r="M258" s="54"/>
      <c r="N258" s="55"/>
      <c r="O258" s="46"/>
      <c r="P258" s="47"/>
      <c r="Q258" s="64"/>
      <c r="R258" s="65"/>
      <c r="S258" s="42">
        <f t="shared" si="76"/>
        <v>0</v>
      </c>
      <c r="T258" s="6">
        <f t="shared" si="73"/>
        <v>0</v>
      </c>
      <c r="U258" s="39">
        <f t="shared" si="74"/>
        <v>0</v>
      </c>
      <c r="V258" s="6">
        <f t="shared" si="58"/>
        <v>0</v>
      </c>
      <c r="W258" s="105"/>
      <c r="X258" s="10"/>
      <c r="Y258" s="105"/>
      <c r="Z258" s="10"/>
      <c r="AA258" s="105"/>
      <c r="AB258" s="10"/>
      <c r="AC258" s="107"/>
      <c r="AD258" s="29"/>
      <c r="AE258" s="106">
        <f t="shared" si="75"/>
        <v>0</v>
      </c>
      <c r="AF258" s="20">
        <f t="shared" si="59"/>
        <v>0</v>
      </c>
      <c r="AG258" s="16" t="b">
        <f t="shared" si="60"/>
        <v>0</v>
      </c>
      <c r="AH258" s="16" t="b">
        <f t="shared" si="61"/>
        <v>0</v>
      </c>
      <c r="AI258" s="16" t="b">
        <f t="shared" si="62"/>
        <v>0</v>
      </c>
      <c r="AJ258" s="41" t="b">
        <f t="shared" si="63"/>
        <v>0</v>
      </c>
      <c r="AK258" s="60" t="b">
        <f t="shared" si="64"/>
        <v>0</v>
      </c>
      <c r="AL258" s="61" t="b">
        <f t="shared" si="65"/>
        <v>0</v>
      </c>
      <c r="AM258" s="54" t="b">
        <f t="shared" si="66"/>
        <v>0</v>
      </c>
      <c r="AN258" s="55" t="b">
        <f t="shared" si="67"/>
        <v>0</v>
      </c>
      <c r="AO258" s="46" t="b">
        <f t="shared" si="68"/>
        <v>0</v>
      </c>
      <c r="AP258" s="47" t="b">
        <f t="shared" si="69"/>
        <v>0</v>
      </c>
      <c r="AQ258" s="44" t="b">
        <f t="shared" si="70"/>
        <v>0</v>
      </c>
      <c r="AR258" s="45" t="b">
        <f t="shared" si="71"/>
        <v>0</v>
      </c>
    </row>
    <row r="259" spans="1:44" s="15" customFormat="1" ht="15.75" hidden="1" x14ac:dyDescent="0.25">
      <c r="A259" s="3">
        <v>44451</v>
      </c>
      <c r="B259" s="3"/>
      <c r="C259" s="98" t="str">
        <f t="shared" si="72"/>
        <v>Sunday</v>
      </c>
      <c r="D259" s="100" t="str">
        <f>IFERROR(INDEX(Holidays!$B$2:$B$995,MATCH(A259,Holidays!$A$2:$A$995,0)),"")</f>
        <v>National Grandparents Day</v>
      </c>
      <c r="E259" s="4"/>
      <c r="F259" s="4"/>
      <c r="G259" s="5"/>
      <c r="H259" s="5"/>
      <c r="I259" s="5"/>
      <c r="J259" s="5"/>
      <c r="K259" s="70"/>
      <c r="L259" s="43"/>
      <c r="M259" s="54"/>
      <c r="N259" s="55"/>
      <c r="O259" s="46"/>
      <c r="P259" s="47"/>
      <c r="Q259" s="64"/>
      <c r="R259" s="65"/>
      <c r="S259" s="42">
        <f t="shared" si="76"/>
        <v>0</v>
      </c>
      <c r="T259" s="6">
        <f t="shared" si="73"/>
        <v>0</v>
      </c>
      <c r="U259" s="39">
        <f t="shared" si="74"/>
        <v>0</v>
      </c>
      <c r="V259" s="6">
        <f t="shared" si="58"/>
        <v>0</v>
      </c>
      <c r="W259" s="105"/>
      <c r="X259" s="10"/>
      <c r="Y259" s="105"/>
      <c r="Z259" s="10"/>
      <c r="AA259" s="105"/>
      <c r="AB259" s="10"/>
      <c r="AC259" s="107"/>
      <c r="AD259" s="29"/>
      <c r="AE259" s="106">
        <f t="shared" si="75"/>
        <v>0</v>
      </c>
      <c r="AF259" s="20">
        <f t="shared" si="59"/>
        <v>0</v>
      </c>
      <c r="AG259" s="16" t="b">
        <f t="shared" si="60"/>
        <v>0</v>
      </c>
      <c r="AH259" s="16" t="b">
        <f t="shared" si="61"/>
        <v>0</v>
      </c>
      <c r="AI259" s="16" t="b">
        <f t="shared" si="62"/>
        <v>0</v>
      </c>
      <c r="AJ259" s="41" t="b">
        <f t="shared" si="63"/>
        <v>0</v>
      </c>
      <c r="AK259" s="60" t="b">
        <f t="shared" si="64"/>
        <v>0</v>
      </c>
      <c r="AL259" s="61" t="b">
        <f t="shared" si="65"/>
        <v>0</v>
      </c>
      <c r="AM259" s="54" t="b">
        <f t="shared" si="66"/>
        <v>0</v>
      </c>
      <c r="AN259" s="55" t="b">
        <f t="shared" si="67"/>
        <v>0</v>
      </c>
      <c r="AO259" s="46" t="b">
        <f t="shared" si="68"/>
        <v>0</v>
      </c>
      <c r="AP259" s="47" t="b">
        <f t="shared" si="69"/>
        <v>0</v>
      </c>
      <c r="AQ259" s="44" t="b">
        <f t="shared" si="70"/>
        <v>0</v>
      </c>
      <c r="AR259" s="45" t="b">
        <f t="shared" si="71"/>
        <v>0</v>
      </c>
    </row>
    <row r="260" spans="1:44" s="15" customFormat="1" ht="15.75" hidden="1" x14ac:dyDescent="0.25">
      <c r="A260" s="3">
        <v>44452</v>
      </c>
      <c r="B260" s="3"/>
      <c r="C260" s="98" t="str">
        <f t="shared" si="72"/>
        <v>Monday</v>
      </c>
      <c r="D260" s="100" t="str">
        <f>IFERROR(INDEX(Holidays!$B$2:$B$995,MATCH(A260,Holidays!$A$2:$A$995,0)),"")</f>
        <v/>
      </c>
      <c r="E260" s="4"/>
      <c r="F260" s="4"/>
      <c r="G260" s="5"/>
      <c r="H260" s="5"/>
      <c r="I260" s="5"/>
      <c r="J260" s="5"/>
      <c r="K260" s="70"/>
      <c r="L260" s="43"/>
      <c r="M260" s="54"/>
      <c r="N260" s="55"/>
      <c r="O260" s="46"/>
      <c r="P260" s="47"/>
      <c r="Q260" s="64"/>
      <c r="R260" s="65"/>
      <c r="S260" s="42">
        <f t="shared" si="76"/>
        <v>0</v>
      </c>
      <c r="T260" s="6">
        <f t="shared" si="73"/>
        <v>0</v>
      </c>
      <c r="U260" s="39">
        <f t="shared" si="74"/>
        <v>0</v>
      </c>
      <c r="V260" s="6">
        <f t="shared" si="58"/>
        <v>0</v>
      </c>
      <c r="W260" s="105"/>
      <c r="X260" s="10"/>
      <c r="Y260" s="105"/>
      <c r="Z260" s="10"/>
      <c r="AA260" s="105"/>
      <c r="AB260" s="10"/>
      <c r="AC260" s="107"/>
      <c r="AD260" s="29"/>
      <c r="AE260" s="106">
        <f t="shared" si="75"/>
        <v>0</v>
      </c>
      <c r="AF260" s="20">
        <f t="shared" si="59"/>
        <v>0</v>
      </c>
      <c r="AG260" s="16" t="b">
        <f t="shared" si="60"/>
        <v>0</v>
      </c>
      <c r="AH260" s="16" t="b">
        <f t="shared" si="61"/>
        <v>0</v>
      </c>
      <c r="AI260" s="16" t="b">
        <f t="shared" si="62"/>
        <v>0</v>
      </c>
      <c r="AJ260" s="41" t="b">
        <f t="shared" si="63"/>
        <v>0</v>
      </c>
      <c r="AK260" s="60" t="b">
        <f t="shared" si="64"/>
        <v>0</v>
      </c>
      <c r="AL260" s="61" t="b">
        <f t="shared" si="65"/>
        <v>0</v>
      </c>
      <c r="AM260" s="54" t="b">
        <f t="shared" si="66"/>
        <v>0</v>
      </c>
      <c r="AN260" s="55" t="b">
        <f t="shared" si="67"/>
        <v>0</v>
      </c>
      <c r="AO260" s="46" t="b">
        <f t="shared" si="68"/>
        <v>0</v>
      </c>
      <c r="AP260" s="47" t="b">
        <f t="shared" si="69"/>
        <v>0</v>
      </c>
      <c r="AQ260" s="44" t="b">
        <f t="shared" si="70"/>
        <v>0</v>
      </c>
      <c r="AR260" s="45" t="b">
        <f t="shared" si="71"/>
        <v>0</v>
      </c>
    </row>
    <row r="261" spans="1:44" s="15" customFormat="1" ht="15.75" hidden="1" x14ac:dyDescent="0.25">
      <c r="A261" s="3">
        <v>44453</v>
      </c>
      <c r="B261" s="3"/>
      <c r="C261" s="98" t="str">
        <f t="shared" si="72"/>
        <v>Tuesday</v>
      </c>
      <c r="D261" s="100" t="str">
        <f>IFERROR(INDEX(Holidays!$B$2:$B$995,MATCH(A261,Holidays!$A$2:$A$995,0)),"")</f>
        <v/>
      </c>
      <c r="E261" s="4"/>
      <c r="F261" s="4"/>
      <c r="G261" s="5"/>
      <c r="H261" s="5"/>
      <c r="I261" s="5"/>
      <c r="J261" s="5"/>
      <c r="K261" s="70"/>
      <c r="L261" s="43"/>
      <c r="M261" s="54"/>
      <c r="N261" s="55"/>
      <c r="O261" s="46"/>
      <c r="P261" s="47"/>
      <c r="Q261" s="64"/>
      <c r="R261" s="65"/>
      <c r="S261" s="42">
        <f t="shared" si="76"/>
        <v>0</v>
      </c>
      <c r="T261" s="6">
        <f t="shared" si="73"/>
        <v>0</v>
      </c>
      <c r="U261" s="39">
        <f t="shared" si="74"/>
        <v>0</v>
      </c>
      <c r="V261" s="6">
        <f t="shared" ref="V261:V324" si="77">T261+(K261+M261+O261+Q261+L261+N261+P261+R261)</f>
        <v>0</v>
      </c>
      <c r="W261" s="105"/>
      <c r="X261" s="10"/>
      <c r="Y261" s="105"/>
      <c r="Z261" s="10"/>
      <c r="AA261" s="105"/>
      <c r="AB261" s="10"/>
      <c r="AC261" s="107"/>
      <c r="AD261" s="29"/>
      <c r="AE261" s="106">
        <f t="shared" si="75"/>
        <v>0</v>
      </c>
      <c r="AF261" s="20">
        <f t="shared" ref="AF261:AF324" si="78">SUM(X261,Z261,AB261,AD261)</f>
        <v>0</v>
      </c>
      <c r="AG261" s="16" t="b">
        <f t="shared" ref="AG261:AG324" si="79">IF(ISBLANK(G261),FALSE,TRUE)</f>
        <v>0</v>
      </c>
      <c r="AH261" s="16" t="b">
        <f t="shared" ref="AH261:AH324" si="80">IF(ISBLANK(H261),FALSE,TRUE)</f>
        <v>0</v>
      </c>
      <c r="AI261" s="16" t="b">
        <f t="shared" ref="AI261:AI324" si="81">IF(ISBLANK(I261),FALSE,TRUE)</f>
        <v>0</v>
      </c>
      <c r="AJ261" s="41" t="b">
        <f t="shared" ref="AJ261:AJ324" si="82">IF(ISBLANK(J261),FALSE,TRUE)</f>
        <v>0</v>
      </c>
      <c r="AK261" s="60" t="b">
        <f t="shared" ref="AK261:AK324" si="83">IF(ISBLANK(K261),FALSE,TRUE)</f>
        <v>0</v>
      </c>
      <c r="AL261" s="61" t="b">
        <f t="shared" ref="AL261:AL324" si="84">IF(ISBLANK(L261),FALSE,TRUE)</f>
        <v>0</v>
      </c>
      <c r="AM261" s="54" t="b">
        <f t="shared" ref="AM261:AM324" si="85">IF(ISBLANK(M261),FALSE,TRUE)</f>
        <v>0</v>
      </c>
      <c r="AN261" s="55" t="b">
        <f t="shared" ref="AN261:AN324" si="86">IF(ISBLANK(N261),FALSE,TRUE)</f>
        <v>0</v>
      </c>
      <c r="AO261" s="46" t="b">
        <f t="shared" ref="AO261:AO324" si="87">IF(ISBLANK(O261),FALSE,TRUE)</f>
        <v>0</v>
      </c>
      <c r="AP261" s="47" t="b">
        <f t="shared" ref="AP261:AP324" si="88">IF(ISBLANK(P261),FALSE,TRUE)</f>
        <v>0</v>
      </c>
      <c r="AQ261" s="44" t="b">
        <f t="shared" ref="AQ261:AQ324" si="89">IF(ISBLANK(Q261),FALSE,TRUE)</f>
        <v>0</v>
      </c>
      <c r="AR261" s="45" t="b">
        <f t="shared" ref="AR261:AR324" si="90">IF(ISBLANK(R261),FALSE,TRUE)</f>
        <v>0</v>
      </c>
    </row>
    <row r="262" spans="1:44" s="15" customFormat="1" ht="15.75" hidden="1" x14ac:dyDescent="0.25">
      <c r="A262" s="3">
        <v>44454</v>
      </c>
      <c r="B262" s="3"/>
      <c r="C262" s="98" t="str">
        <f t="shared" ref="C262:C325" si="91">TEXT(A262,"dddd")</f>
        <v>Wednesday</v>
      </c>
      <c r="D262" s="100" t="str">
        <f>IFERROR(INDEX(Holidays!$B$2:$B$995,MATCH(A262,Holidays!$A$2:$A$995,0)),"")</f>
        <v/>
      </c>
      <c r="E262" s="4"/>
      <c r="F262" s="4"/>
      <c r="G262" s="5"/>
      <c r="H262" s="5"/>
      <c r="I262" s="5"/>
      <c r="J262" s="5"/>
      <c r="K262" s="70"/>
      <c r="L262" s="43"/>
      <c r="M262" s="54"/>
      <c r="N262" s="55"/>
      <c r="O262" s="46"/>
      <c r="P262" s="47"/>
      <c r="Q262" s="64"/>
      <c r="R262" s="65"/>
      <c r="S262" s="42">
        <f t="shared" si="76"/>
        <v>0</v>
      </c>
      <c r="T262" s="6">
        <f t="shared" ref="T262:T325" si="92">(S262-INT(S262))*24</f>
        <v>0</v>
      </c>
      <c r="U262" s="39">
        <f t="shared" ref="U262:U325" si="93">V262/24</f>
        <v>0</v>
      </c>
      <c r="V262" s="6">
        <f t="shared" si="77"/>
        <v>0</v>
      </c>
      <c r="W262" s="105"/>
      <c r="X262" s="10"/>
      <c r="Y262" s="105"/>
      <c r="Z262" s="10"/>
      <c r="AA262" s="105"/>
      <c r="AB262" s="10"/>
      <c r="AC262" s="107"/>
      <c r="AD262" s="29"/>
      <c r="AE262" s="106">
        <f t="shared" ref="AE262:AE325" si="94">SUM(W262,Y262,AA262,AC262)</f>
        <v>0</v>
      </c>
      <c r="AF262" s="20">
        <f t="shared" si="78"/>
        <v>0</v>
      </c>
      <c r="AG262" s="16" t="b">
        <f t="shared" si="79"/>
        <v>0</v>
      </c>
      <c r="AH262" s="16" t="b">
        <f t="shared" si="80"/>
        <v>0</v>
      </c>
      <c r="AI262" s="16" t="b">
        <f t="shared" si="81"/>
        <v>0</v>
      </c>
      <c r="AJ262" s="41" t="b">
        <f t="shared" si="82"/>
        <v>0</v>
      </c>
      <c r="AK262" s="60" t="b">
        <f t="shared" si="83"/>
        <v>0</v>
      </c>
      <c r="AL262" s="61" t="b">
        <f t="shared" si="84"/>
        <v>0</v>
      </c>
      <c r="AM262" s="54" t="b">
        <f t="shared" si="85"/>
        <v>0</v>
      </c>
      <c r="AN262" s="55" t="b">
        <f t="shared" si="86"/>
        <v>0</v>
      </c>
      <c r="AO262" s="46" t="b">
        <f t="shared" si="87"/>
        <v>0</v>
      </c>
      <c r="AP262" s="47" t="b">
        <f t="shared" si="88"/>
        <v>0</v>
      </c>
      <c r="AQ262" s="44" t="b">
        <f t="shared" si="89"/>
        <v>0</v>
      </c>
      <c r="AR262" s="45" t="b">
        <f t="shared" si="90"/>
        <v>0</v>
      </c>
    </row>
    <row r="263" spans="1:44" s="15" customFormat="1" ht="15.75" hidden="1" x14ac:dyDescent="0.25">
      <c r="A263" s="3">
        <v>44455</v>
      </c>
      <c r="B263" s="3"/>
      <c r="C263" s="98" t="str">
        <f t="shared" si="91"/>
        <v>Thursday</v>
      </c>
      <c r="D263" s="100" t="str">
        <f>IFERROR(INDEX(Holidays!$B$2:$B$995,MATCH(A263,Holidays!$A$2:$A$995,0)),"")</f>
        <v>Yom Kippur</v>
      </c>
      <c r="E263" s="4"/>
      <c r="F263" s="4"/>
      <c r="G263" s="5"/>
      <c r="H263" s="5"/>
      <c r="I263" s="5"/>
      <c r="J263" s="5"/>
      <c r="K263" s="70"/>
      <c r="L263" s="43"/>
      <c r="M263" s="54"/>
      <c r="N263" s="55"/>
      <c r="O263" s="46"/>
      <c r="P263" s="47"/>
      <c r="Q263" s="64"/>
      <c r="R263" s="65"/>
      <c r="S263" s="42">
        <f t="shared" si="76"/>
        <v>0</v>
      </c>
      <c r="T263" s="6">
        <f t="shared" si="92"/>
        <v>0</v>
      </c>
      <c r="U263" s="39">
        <f t="shared" si="93"/>
        <v>0</v>
      </c>
      <c r="V263" s="6">
        <f t="shared" si="77"/>
        <v>0</v>
      </c>
      <c r="W263" s="105"/>
      <c r="X263" s="10"/>
      <c r="Y263" s="105"/>
      <c r="Z263" s="10"/>
      <c r="AA263" s="105"/>
      <c r="AB263" s="10"/>
      <c r="AC263" s="107"/>
      <c r="AD263" s="29"/>
      <c r="AE263" s="106">
        <f t="shared" si="94"/>
        <v>0</v>
      </c>
      <c r="AF263" s="20">
        <f t="shared" si="78"/>
        <v>0</v>
      </c>
      <c r="AG263" s="16" t="b">
        <f t="shared" si="79"/>
        <v>0</v>
      </c>
      <c r="AH263" s="16" t="b">
        <f t="shared" si="80"/>
        <v>0</v>
      </c>
      <c r="AI263" s="16" t="b">
        <f t="shared" si="81"/>
        <v>0</v>
      </c>
      <c r="AJ263" s="41" t="b">
        <f t="shared" si="82"/>
        <v>0</v>
      </c>
      <c r="AK263" s="60" t="b">
        <f t="shared" si="83"/>
        <v>0</v>
      </c>
      <c r="AL263" s="61" t="b">
        <f t="shared" si="84"/>
        <v>0</v>
      </c>
      <c r="AM263" s="54" t="b">
        <f t="shared" si="85"/>
        <v>0</v>
      </c>
      <c r="AN263" s="55" t="b">
        <f t="shared" si="86"/>
        <v>0</v>
      </c>
      <c r="AO263" s="46" t="b">
        <f t="shared" si="87"/>
        <v>0</v>
      </c>
      <c r="AP263" s="47" t="b">
        <f t="shared" si="88"/>
        <v>0</v>
      </c>
      <c r="AQ263" s="44" t="b">
        <f t="shared" si="89"/>
        <v>0</v>
      </c>
      <c r="AR263" s="45" t="b">
        <f t="shared" si="90"/>
        <v>0</v>
      </c>
    </row>
    <row r="264" spans="1:44" s="15" customFormat="1" ht="30" hidden="1" x14ac:dyDescent="0.25">
      <c r="A264" s="3">
        <v>44456</v>
      </c>
      <c r="B264" s="3"/>
      <c r="C264" s="98" t="str">
        <f t="shared" si="91"/>
        <v>Friday</v>
      </c>
      <c r="D264" s="100" t="str">
        <f>IFERROR(INDEX(Holidays!$B$2:$B$995,MATCH(A264,Holidays!$A$2:$A$995,0)),"")</f>
        <v>Constitution Day and Citizenship Day</v>
      </c>
      <c r="E264" s="4"/>
      <c r="F264" s="4"/>
      <c r="G264" s="5"/>
      <c r="H264" s="5"/>
      <c r="I264" s="5"/>
      <c r="J264" s="5"/>
      <c r="K264" s="70"/>
      <c r="L264" s="43"/>
      <c r="M264" s="54"/>
      <c r="N264" s="55"/>
      <c r="O264" s="46"/>
      <c r="P264" s="47"/>
      <c r="Q264" s="64"/>
      <c r="R264" s="65"/>
      <c r="S264" s="42">
        <f t="shared" si="76"/>
        <v>0</v>
      </c>
      <c r="T264" s="6">
        <f t="shared" si="92"/>
        <v>0</v>
      </c>
      <c r="U264" s="39">
        <f t="shared" si="93"/>
        <v>0</v>
      </c>
      <c r="V264" s="6">
        <f t="shared" si="77"/>
        <v>0</v>
      </c>
      <c r="W264" s="105"/>
      <c r="X264" s="10"/>
      <c r="Y264" s="105"/>
      <c r="Z264" s="10"/>
      <c r="AA264" s="105"/>
      <c r="AB264" s="10"/>
      <c r="AC264" s="107"/>
      <c r="AD264" s="29"/>
      <c r="AE264" s="106">
        <f t="shared" si="94"/>
        <v>0</v>
      </c>
      <c r="AF264" s="20">
        <f t="shared" si="78"/>
        <v>0</v>
      </c>
      <c r="AG264" s="16" t="b">
        <f t="shared" si="79"/>
        <v>0</v>
      </c>
      <c r="AH264" s="16" t="b">
        <f t="shared" si="80"/>
        <v>0</v>
      </c>
      <c r="AI264" s="16" t="b">
        <f t="shared" si="81"/>
        <v>0</v>
      </c>
      <c r="AJ264" s="41" t="b">
        <f t="shared" si="82"/>
        <v>0</v>
      </c>
      <c r="AK264" s="60" t="b">
        <f t="shared" si="83"/>
        <v>0</v>
      </c>
      <c r="AL264" s="61" t="b">
        <f t="shared" si="84"/>
        <v>0</v>
      </c>
      <c r="AM264" s="54" t="b">
        <f t="shared" si="85"/>
        <v>0</v>
      </c>
      <c r="AN264" s="55" t="b">
        <f t="shared" si="86"/>
        <v>0</v>
      </c>
      <c r="AO264" s="46" t="b">
        <f t="shared" si="87"/>
        <v>0</v>
      </c>
      <c r="AP264" s="47" t="b">
        <f t="shared" si="88"/>
        <v>0</v>
      </c>
      <c r="AQ264" s="44" t="b">
        <f t="shared" si="89"/>
        <v>0</v>
      </c>
      <c r="AR264" s="45" t="b">
        <f t="shared" si="90"/>
        <v>0</v>
      </c>
    </row>
    <row r="265" spans="1:44" s="15" customFormat="1" ht="15.75" hidden="1" x14ac:dyDescent="0.25">
      <c r="A265" s="3">
        <v>44457</v>
      </c>
      <c r="B265" s="3"/>
      <c r="C265" s="98" t="str">
        <f t="shared" si="91"/>
        <v>Saturday</v>
      </c>
      <c r="D265" s="100" t="str">
        <f>IFERROR(INDEX(Holidays!$B$2:$B$995,MATCH(A265,Holidays!$A$2:$A$995,0)),"")</f>
        <v>Air Force Birthday</v>
      </c>
      <c r="E265" s="4"/>
      <c r="F265" s="4"/>
      <c r="G265" s="5"/>
      <c r="H265" s="5"/>
      <c r="I265" s="5"/>
      <c r="J265" s="5"/>
      <c r="K265" s="70"/>
      <c r="L265" s="43"/>
      <c r="M265" s="54"/>
      <c r="N265" s="55"/>
      <c r="O265" s="46"/>
      <c r="P265" s="47"/>
      <c r="Q265" s="64"/>
      <c r="R265" s="65"/>
      <c r="S265" s="42">
        <f t="shared" si="76"/>
        <v>0</v>
      </c>
      <c r="T265" s="6">
        <f t="shared" si="92"/>
        <v>0</v>
      </c>
      <c r="U265" s="39">
        <f t="shared" si="93"/>
        <v>0</v>
      </c>
      <c r="V265" s="6">
        <f t="shared" si="77"/>
        <v>0</v>
      </c>
      <c r="W265" s="105"/>
      <c r="X265" s="10"/>
      <c r="Y265" s="105"/>
      <c r="Z265" s="10"/>
      <c r="AA265" s="105"/>
      <c r="AB265" s="10"/>
      <c r="AC265" s="107"/>
      <c r="AD265" s="29"/>
      <c r="AE265" s="106">
        <f t="shared" si="94"/>
        <v>0</v>
      </c>
      <c r="AF265" s="20">
        <f t="shared" si="78"/>
        <v>0</v>
      </c>
      <c r="AG265" s="16" t="b">
        <f t="shared" si="79"/>
        <v>0</v>
      </c>
      <c r="AH265" s="16" t="b">
        <f t="shared" si="80"/>
        <v>0</v>
      </c>
      <c r="AI265" s="16" t="b">
        <f t="shared" si="81"/>
        <v>0</v>
      </c>
      <c r="AJ265" s="41" t="b">
        <f t="shared" si="82"/>
        <v>0</v>
      </c>
      <c r="AK265" s="60" t="b">
        <f t="shared" si="83"/>
        <v>0</v>
      </c>
      <c r="AL265" s="61" t="b">
        <f t="shared" si="84"/>
        <v>0</v>
      </c>
      <c r="AM265" s="54" t="b">
        <f t="shared" si="85"/>
        <v>0</v>
      </c>
      <c r="AN265" s="55" t="b">
        <f t="shared" si="86"/>
        <v>0</v>
      </c>
      <c r="AO265" s="46" t="b">
        <f t="shared" si="87"/>
        <v>0</v>
      </c>
      <c r="AP265" s="47" t="b">
        <f t="shared" si="88"/>
        <v>0</v>
      </c>
      <c r="AQ265" s="44" t="b">
        <f t="shared" si="89"/>
        <v>0</v>
      </c>
      <c r="AR265" s="45" t="b">
        <f t="shared" si="90"/>
        <v>0</v>
      </c>
    </row>
    <row r="266" spans="1:44" s="15" customFormat="1" ht="15.75" hidden="1" x14ac:dyDescent="0.25">
      <c r="A266" s="3">
        <v>44458</v>
      </c>
      <c r="B266" s="3"/>
      <c r="C266" s="98" t="str">
        <f t="shared" si="91"/>
        <v>Sunday</v>
      </c>
      <c r="D266" s="100" t="str">
        <f>IFERROR(INDEX(Holidays!$B$2:$B$995,MATCH(A266,Holidays!$A$2:$A$995,0)),"")</f>
        <v/>
      </c>
      <c r="E266" s="4"/>
      <c r="F266" s="4"/>
      <c r="G266" s="5"/>
      <c r="H266" s="5"/>
      <c r="I266" s="5"/>
      <c r="J266" s="5"/>
      <c r="K266" s="70"/>
      <c r="L266" s="43"/>
      <c r="M266" s="54"/>
      <c r="N266" s="55"/>
      <c r="O266" s="46"/>
      <c r="P266" s="47"/>
      <c r="Q266" s="64"/>
      <c r="R266" s="65"/>
      <c r="S266" s="42">
        <f t="shared" si="76"/>
        <v>0</v>
      </c>
      <c r="T266" s="6">
        <f t="shared" si="92"/>
        <v>0</v>
      </c>
      <c r="U266" s="39">
        <f t="shared" si="93"/>
        <v>0</v>
      </c>
      <c r="V266" s="6">
        <f t="shared" si="77"/>
        <v>0</v>
      </c>
      <c r="W266" s="105"/>
      <c r="X266" s="10"/>
      <c r="Y266" s="105"/>
      <c r="Z266" s="10"/>
      <c r="AA266" s="105"/>
      <c r="AB266" s="10"/>
      <c r="AC266" s="107"/>
      <c r="AD266" s="29"/>
      <c r="AE266" s="106">
        <f t="shared" si="94"/>
        <v>0</v>
      </c>
      <c r="AF266" s="20">
        <f t="shared" si="78"/>
        <v>0</v>
      </c>
      <c r="AG266" s="16" t="b">
        <f t="shared" si="79"/>
        <v>0</v>
      </c>
      <c r="AH266" s="16" t="b">
        <f t="shared" si="80"/>
        <v>0</v>
      </c>
      <c r="AI266" s="16" t="b">
        <f t="shared" si="81"/>
        <v>0</v>
      </c>
      <c r="AJ266" s="41" t="b">
        <f t="shared" si="82"/>
        <v>0</v>
      </c>
      <c r="AK266" s="60" t="b">
        <f t="shared" si="83"/>
        <v>0</v>
      </c>
      <c r="AL266" s="61" t="b">
        <f t="shared" si="84"/>
        <v>0</v>
      </c>
      <c r="AM266" s="54" t="b">
        <f t="shared" si="85"/>
        <v>0</v>
      </c>
      <c r="AN266" s="55" t="b">
        <f t="shared" si="86"/>
        <v>0</v>
      </c>
      <c r="AO266" s="46" t="b">
        <f t="shared" si="87"/>
        <v>0</v>
      </c>
      <c r="AP266" s="47" t="b">
        <f t="shared" si="88"/>
        <v>0</v>
      </c>
      <c r="AQ266" s="44" t="b">
        <f t="shared" si="89"/>
        <v>0</v>
      </c>
      <c r="AR266" s="45" t="b">
        <f t="shared" si="90"/>
        <v>0</v>
      </c>
    </row>
    <row r="267" spans="1:44" s="15" customFormat="1" ht="15.75" hidden="1" x14ac:dyDescent="0.25">
      <c r="A267" s="3">
        <v>44459</v>
      </c>
      <c r="B267" s="3"/>
      <c r="C267" s="98" t="str">
        <f t="shared" si="91"/>
        <v>Monday</v>
      </c>
      <c r="D267" s="100" t="str">
        <f>IFERROR(INDEX(Holidays!$B$2:$B$995,MATCH(A267,Holidays!$A$2:$A$995,0)),"")</f>
        <v/>
      </c>
      <c r="E267" s="4"/>
      <c r="F267" s="4"/>
      <c r="G267" s="5"/>
      <c r="H267" s="5"/>
      <c r="I267" s="5"/>
      <c r="J267" s="5"/>
      <c r="K267" s="70"/>
      <c r="L267" s="43"/>
      <c r="M267" s="54"/>
      <c r="N267" s="55"/>
      <c r="O267" s="46"/>
      <c r="P267" s="47"/>
      <c r="Q267" s="64"/>
      <c r="R267" s="65"/>
      <c r="S267" s="42">
        <f t="shared" si="76"/>
        <v>0</v>
      </c>
      <c r="T267" s="6">
        <f t="shared" si="92"/>
        <v>0</v>
      </c>
      <c r="U267" s="39">
        <f t="shared" si="93"/>
        <v>0</v>
      </c>
      <c r="V267" s="6">
        <f t="shared" si="77"/>
        <v>0</v>
      </c>
      <c r="W267" s="105"/>
      <c r="X267" s="10"/>
      <c r="Y267" s="105"/>
      <c r="Z267" s="10"/>
      <c r="AA267" s="105"/>
      <c r="AB267" s="10"/>
      <c r="AC267" s="107"/>
      <c r="AD267" s="29"/>
      <c r="AE267" s="106">
        <f t="shared" si="94"/>
        <v>0</v>
      </c>
      <c r="AF267" s="20">
        <f t="shared" si="78"/>
        <v>0</v>
      </c>
      <c r="AG267" s="16" t="b">
        <f t="shared" si="79"/>
        <v>0</v>
      </c>
      <c r="AH267" s="16" t="b">
        <f t="shared" si="80"/>
        <v>0</v>
      </c>
      <c r="AI267" s="16" t="b">
        <f t="shared" si="81"/>
        <v>0</v>
      </c>
      <c r="AJ267" s="41" t="b">
        <f t="shared" si="82"/>
        <v>0</v>
      </c>
      <c r="AK267" s="60" t="b">
        <f t="shared" si="83"/>
        <v>0</v>
      </c>
      <c r="AL267" s="61" t="b">
        <f t="shared" si="84"/>
        <v>0</v>
      </c>
      <c r="AM267" s="54" t="b">
        <f t="shared" si="85"/>
        <v>0</v>
      </c>
      <c r="AN267" s="55" t="b">
        <f t="shared" si="86"/>
        <v>0</v>
      </c>
      <c r="AO267" s="46" t="b">
        <f t="shared" si="87"/>
        <v>0</v>
      </c>
      <c r="AP267" s="47" t="b">
        <f t="shared" si="88"/>
        <v>0</v>
      </c>
      <c r="AQ267" s="44" t="b">
        <f t="shared" si="89"/>
        <v>0</v>
      </c>
      <c r="AR267" s="45" t="b">
        <f t="shared" si="90"/>
        <v>0</v>
      </c>
    </row>
    <row r="268" spans="1:44" s="15" customFormat="1" ht="15.75" hidden="1" x14ac:dyDescent="0.25">
      <c r="A268" s="3">
        <v>44460</v>
      </c>
      <c r="B268" s="3"/>
      <c r="C268" s="98" t="str">
        <f t="shared" si="91"/>
        <v>Tuesday</v>
      </c>
      <c r="D268" s="100" t="str">
        <f>IFERROR(INDEX(Holidays!$B$2:$B$995,MATCH(A268,Holidays!$A$2:$A$995,0)),"")</f>
        <v>First Day of Sukkot</v>
      </c>
      <c r="E268" s="4"/>
      <c r="F268" s="4"/>
      <c r="G268" s="5"/>
      <c r="H268" s="5"/>
      <c r="I268" s="5"/>
      <c r="J268" s="5"/>
      <c r="K268" s="70"/>
      <c r="L268" s="43"/>
      <c r="M268" s="54"/>
      <c r="N268" s="55"/>
      <c r="O268" s="46"/>
      <c r="P268" s="47"/>
      <c r="Q268" s="64"/>
      <c r="R268" s="65"/>
      <c r="S268" s="42">
        <f t="shared" si="76"/>
        <v>0</v>
      </c>
      <c r="T268" s="6">
        <f t="shared" si="92"/>
        <v>0</v>
      </c>
      <c r="U268" s="39">
        <f t="shared" si="93"/>
        <v>0</v>
      </c>
      <c r="V268" s="6">
        <f t="shared" si="77"/>
        <v>0</v>
      </c>
      <c r="W268" s="105"/>
      <c r="X268" s="10"/>
      <c r="Y268" s="105"/>
      <c r="Z268" s="10"/>
      <c r="AA268" s="105"/>
      <c r="AB268" s="10"/>
      <c r="AC268" s="107"/>
      <c r="AD268" s="29"/>
      <c r="AE268" s="106">
        <f t="shared" si="94"/>
        <v>0</v>
      </c>
      <c r="AF268" s="20">
        <f t="shared" si="78"/>
        <v>0</v>
      </c>
      <c r="AG268" s="16" t="b">
        <f t="shared" si="79"/>
        <v>0</v>
      </c>
      <c r="AH268" s="16" t="b">
        <f t="shared" si="80"/>
        <v>0</v>
      </c>
      <c r="AI268" s="16" t="b">
        <f t="shared" si="81"/>
        <v>0</v>
      </c>
      <c r="AJ268" s="41" t="b">
        <f t="shared" si="82"/>
        <v>0</v>
      </c>
      <c r="AK268" s="60" t="b">
        <f t="shared" si="83"/>
        <v>0</v>
      </c>
      <c r="AL268" s="61" t="b">
        <f t="shared" si="84"/>
        <v>0</v>
      </c>
      <c r="AM268" s="54" t="b">
        <f t="shared" si="85"/>
        <v>0</v>
      </c>
      <c r="AN268" s="55" t="b">
        <f t="shared" si="86"/>
        <v>0</v>
      </c>
      <c r="AO268" s="46" t="b">
        <f t="shared" si="87"/>
        <v>0</v>
      </c>
      <c r="AP268" s="47" t="b">
        <f t="shared" si="88"/>
        <v>0</v>
      </c>
      <c r="AQ268" s="44" t="b">
        <f t="shared" si="89"/>
        <v>0</v>
      </c>
      <c r="AR268" s="45" t="b">
        <f t="shared" si="90"/>
        <v>0</v>
      </c>
    </row>
    <row r="269" spans="1:44" s="15" customFormat="1" ht="15.75" hidden="1" x14ac:dyDescent="0.25">
      <c r="A269" s="3">
        <v>44461</v>
      </c>
      <c r="B269" s="3"/>
      <c r="C269" s="98" t="str">
        <f t="shared" si="91"/>
        <v>Wednesday</v>
      </c>
      <c r="D269" s="100" t="str">
        <f>IFERROR(INDEX(Holidays!$B$2:$B$995,MATCH(A269,Holidays!$A$2:$A$995,0)),"")</f>
        <v>September Equinox</v>
      </c>
      <c r="E269" s="4"/>
      <c r="F269" s="4"/>
      <c r="G269" s="5"/>
      <c r="H269" s="5"/>
      <c r="I269" s="5"/>
      <c r="J269" s="5"/>
      <c r="K269" s="70"/>
      <c r="L269" s="43"/>
      <c r="M269" s="54"/>
      <c r="N269" s="55"/>
      <c r="O269" s="46"/>
      <c r="P269" s="47"/>
      <c r="Q269" s="64"/>
      <c r="R269" s="65"/>
      <c r="S269" s="42">
        <f t="shared" si="76"/>
        <v>0</v>
      </c>
      <c r="T269" s="6">
        <f t="shared" si="92"/>
        <v>0</v>
      </c>
      <c r="U269" s="39">
        <f t="shared" si="93"/>
        <v>0</v>
      </c>
      <c r="V269" s="6">
        <f t="shared" si="77"/>
        <v>0</v>
      </c>
      <c r="W269" s="105"/>
      <c r="X269" s="10"/>
      <c r="Y269" s="105"/>
      <c r="Z269" s="10"/>
      <c r="AA269" s="105"/>
      <c r="AB269" s="10"/>
      <c r="AC269" s="107"/>
      <c r="AD269" s="29"/>
      <c r="AE269" s="106">
        <f t="shared" si="94"/>
        <v>0</v>
      </c>
      <c r="AF269" s="20">
        <f t="shared" si="78"/>
        <v>0</v>
      </c>
      <c r="AG269" s="16" t="b">
        <f t="shared" si="79"/>
        <v>0</v>
      </c>
      <c r="AH269" s="16" t="b">
        <f t="shared" si="80"/>
        <v>0</v>
      </c>
      <c r="AI269" s="16" t="b">
        <f t="shared" si="81"/>
        <v>0</v>
      </c>
      <c r="AJ269" s="41" t="b">
        <f t="shared" si="82"/>
        <v>0</v>
      </c>
      <c r="AK269" s="60" t="b">
        <f t="shared" si="83"/>
        <v>0</v>
      </c>
      <c r="AL269" s="61" t="b">
        <f t="shared" si="84"/>
        <v>0</v>
      </c>
      <c r="AM269" s="54" t="b">
        <f t="shared" si="85"/>
        <v>0</v>
      </c>
      <c r="AN269" s="55" t="b">
        <f t="shared" si="86"/>
        <v>0</v>
      </c>
      <c r="AO269" s="46" t="b">
        <f t="shared" si="87"/>
        <v>0</v>
      </c>
      <c r="AP269" s="47" t="b">
        <f t="shared" si="88"/>
        <v>0</v>
      </c>
      <c r="AQ269" s="44" t="b">
        <f t="shared" si="89"/>
        <v>0</v>
      </c>
      <c r="AR269" s="45" t="b">
        <f t="shared" si="90"/>
        <v>0</v>
      </c>
    </row>
    <row r="270" spans="1:44" s="15" customFormat="1" ht="15.75" hidden="1" x14ac:dyDescent="0.25">
      <c r="A270" s="3">
        <v>44462</v>
      </c>
      <c r="B270" s="3"/>
      <c r="C270" s="98" t="str">
        <f t="shared" si="91"/>
        <v>Thursday</v>
      </c>
      <c r="D270" s="100" t="str">
        <f>IFERROR(INDEX(Holidays!$B$2:$B$995,MATCH(A270,Holidays!$A$2:$A$995,0)),"")</f>
        <v/>
      </c>
      <c r="E270" s="4"/>
      <c r="F270" s="4"/>
      <c r="G270" s="5"/>
      <c r="H270" s="5"/>
      <c r="I270" s="5"/>
      <c r="J270" s="5"/>
      <c r="K270" s="70"/>
      <c r="L270" s="43"/>
      <c r="M270" s="54"/>
      <c r="N270" s="55"/>
      <c r="O270" s="46"/>
      <c r="P270" s="47"/>
      <c r="Q270" s="64"/>
      <c r="R270" s="65"/>
      <c r="S270" s="42">
        <f t="shared" si="76"/>
        <v>0</v>
      </c>
      <c r="T270" s="6">
        <f t="shared" si="92"/>
        <v>0</v>
      </c>
      <c r="U270" s="39">
        <f t="shared" si="93"/>
        <v>0</v>
      </c>
      <c r="V270" s="6">
        <f t="shared" si="77"/>
        <v>0</v>
      </c>
      <c r="W270" s="105"/>
      <c r="X270" s="10"/>
      <c r="Y270" s="105"/>
      <c r="Z270" s="10"/>
      <c r="AA270" s="105"/>
      <c r="AB270" s="10"/>
      <c r="AC270" s="107"/>
      <c r="AD270" s="29"/>
      <c r="AE270" s="106">
        <f t="shared" si="94"/>
        <v>0</v>
      </c>
      <c r="AF270" s="20">
        <f t="shared" si="78"/>
        <v>0</v>
      </c>
      <c r="AG270" s="16" t="b">
        <f t="shared" si="79"/>
        <v>0</v>
      </c>
      <c r="AH270" s="16" t="b">
        <f t="shared" si="80"/>
        <v>0</v>
      </c>
      <c r="AI270" s="16" t="b">
        <f t="shared" si="81"/>
        <v>0</v>
      </c>
      <c r="AJ270" s="41" t="b">
        <f t="shared" si="82"/>
        <v>0</v>
      </c>
      <c r="AK270" s="60" t="b">
        <f t="shared" si="83"/>
        <v>0</v>
      </c>
      <c r="AL270" s="61" t="b">
        <f t="shared" si="84"/>
        <v>0</v>
      </c>
      <c r="AM270" s="54" t="b">
        <f t="shared" si="85"/>
        <v>0</v>
      </c>
      <c r="AN270" s="55" t="b">
        <f t="shared" si="86"/>
        <v>0</v>
      </c>
      <c r="AO270" s="46" t="b">
        <f t="shared" si="87"/>
        <v>0</v>
      </c>
      <c r="AP270" s="47" t="b">
        <f t="shared" si="88"/>
        <v>0</v>
      </c>
      <c r="AQ270" s="44" t="b">
        <f t="shared" si="89"/>
        <v>0</v>
      </c>
      <c r="AR270" s="45" t="b">
        <f t="shared" si="90"/>
        <v>0</v>
      </c>
    </row>
    <row r="271" spans="1:44" s="15" customFormat="1" ht="15.75" hidden="1" x14ac:dyDescent="0.25">
      <c r="A271" s="3">
        <v>44463</v>
      </c>
      <c r="B271" s="3"/>
      <c r="C271" s="98" t="str">
        <f t="shared" si="91"/>
        <v>Friday</v>
      </c>
      <c r="D271" s="100" t="str">
        <f>IFERROR(INDEX(Holidays!$B$2:$B$995,MATCH(A271,Holidays!$A$2:$A$995,0)),"")</f>
        <v>Native American Day</v>
      </c>
      <c r="E271" s="4"/>
      <c r="F271" s="4"/>
      <c r="G271" s="5"/>
      <c r="H271" s="5"/>
      <c r="I271" s="5"/>
      <c r="J271" s="5"/>
      <c r="K271" s="70"/>
      <c r="L271" s="43"/>
      <c r="M271" s="54"/>
      <c r="N271" s="55"/>
      <c r="O271" s="46"/>
      <c r="P271" s="47"/>
      <c r="Q271" s="64"/>
      <c r="R271" s="65"/>
      <c r="S271" s="42">
        <f t="shared" si="76"/>
        <v>0</v>
      </c>
      <c r="T271" s="6">
        <f t="shared" si="92"/>
        <v>0</v>
      </c>
      <c r="U271" s="39">
        <f t="shared" si="93"/>
        <v>0</v>
      </c>
      <c r="V271" s="6">
        <f t="shared" si="77"/>
        <v>0</v>
      </c>
      <c r="W271" s="105"/>
      <c r="X271" s="10"/>
      <c r="Y271" s="105"/>
      <c r="Z271" s="10"/>
      <c r="AA271" s="105"/>
      <c r="AB271" s="10"/>
      <c r="AC271" s="107"/>
      <c r="AD271" s="29"/>
      <c r="AE271" s="106">
        <f t="shared" si="94"/>
        <v>0</v>
      </c>
      <c r="AF271" s="20">
        <f t="shared" si="78"/>
        <v>0</v>
      </c>
      <c r="AG271" s="16" t="b">
        <f t="shared" si="79"/>
        <v>0</v>
      </c>
      <c r="AH271" s="16" t="b">
        <f t="shared" si="80"/>
        <v>0</v>
      </c>
      <c r="AI271" s="16" t="b">
        <f t="shared" si="81"/>
        <v>0</v>
      </c>
      <c r="AJ271" s="41" t="b">
        <f t="shared" si="82"/>
        <v>0</v>
      </c>
      <c r="AK271" s="60" t="b">
        <f t="shared" si="83"/>
        <v>0</v>
      </c>
      <c r="AL271" s="61" t="b">
        <f t="shared" si="84"/>
        <v>0</v>
      </c>
      <c r="AM271" s="54" t="b">
        <f t="shared" si="85"/>
        <v>0</v>
      </c>
      <c r="AN271" s="55" t="b">
        <f t="shared" si="86"/>
        <v>0</v>
      </c>
      <c r="AO271" s="46" t="b">
        <f t="shared" si="87"/>
        <v>0</v>
      </c>
      <c r="AP271" s="47" t="b">
        <f t="shared" si="88"/>
        <v>0</v>
      </c>
      <c r="AQ271" s="44" t="b">
        <f t="shared" si="89"/>
        <v>0</v>
      </c>
      <c r="AR271" s="45" t="b">
        <f t="shared" si="90"/>
        <v>0</v>
      </c>
    </row>
    <row r="272" spans="1:44" s="15" customFormat="1" ht="15.75" hidden="1" x14ac:dyDescent="0.25">
      <c r="A272" s="3">
        <v>44464</v>
      </c>
      <c r="B272" s="110"/>
      <c r="C272" s="98" t="str">
        <f t="shared" si="91"/>
        <v>Saturday</v>
      </c>
      <c r="D272" s="100" t="str">
        <f>IFERROR(INDEX(Holidays!$B$2:$B$995,MATCH(A272,Holidays!$A$2:$A$995,0)),"")</f>
        <v/>
      </c>
      <c r="E272" s="4"/>
      <c r="F272" s="4"/>
      <c r="G272" s="5"/>
      <c r="H272" s="5"/>
      <c r="I272" s="5"/>
      <c r="J272" s="5"/>
      <c r="K272" s="70"/>
      <c r="L272" s="43"/>
      <c r="M272" s="54"/>
      <c r="N272" s="55"/>
      <c r="O272" s="46"/>
      <c r="P272" s="47"/>
      <c r="Q272" s="64"/>
      <c r="R272" s="65"/>
      <c r="S272" s="42">
        <f t="shared" si="76"/>
        <v>0</v>
      </c>
      <c r="T272" s="6">
        <f t="shared" si="92"/>
        <v>0</v>
      </c>
      <c r="U272" s="39">
        <f t="shared" si="93"/>
        <v>0</v>
      </c>
      <c r="V272" s="6">
        <f t="shared" si="77"/>
        <v>0</v>
      </c>
      <c r="W272" s="105"/>
      <c r="X272" s="10"/>
      <c r="Y272" s="105"/>
      <c r="Z272" s="10"/>
      <c r="AA272" s="105"/>
      <c r="AB272" s="10"/>
      <c r="AC272" s="107"/>
      <c r="AD272" s="29"/>
      <c r="AE272" s="106">
        <f t="shared" si="94"/>
        <v>0</v>
      </c>
      <c r="AF272" s="20">
        <f t="shared" si="78"/>
        <v>0</v>
      </c>
      <c r="AG272" s="16" t="b">
        <f t="shared" si="79"/>
        <v>0</v>
      </c>
      <c r="AH272" s="16" t="b">
        <f t="shared" si="80"/>
        <v>0</v>
      </c>
      <c r="AI272" s="16" t="b">
        <f t="shared" si="81"/>
        <v>0</v>
      </c>
      <c r="AJ272" s="41" t="b">
        <f t="shared" si="82"/>
        <v>0</v>
      </c>
      <c r="AK272" s="60" t="b">
        <f t="shared" si="83"/>
        <v>0</v>
      </c>
      <c r="AL272" s="61" t="b">
        <f t="shared" si="84"/>
        <v>0</v>
      </c>
      <c r="AM272" s="54" t="b">
        <f t="shared" si="85"/>
        <v>0</v>
      </c>
      <c r="AN272" s="55" t="b">
        <f t="shared" si="86"/>
        <v>0</v>
      </c>
      <c r="AO272" s="46" t="b">
        <f t="shared" si="87"/>
        <v>0</v>
      </c>
      <c r="AP272" s="47" t="b">
        <f t="shared" si="88"/>
        <v>0</v>
      </c>
      <c r="AQ272" s="44" t="b">
        <f t="shared" si="89"/>
        <v>0</v>
      </c>
      <c r="AR272" s="45" t="b">
        <f t="shared" si="90"/>
        <v>0</v>
      </c>
    </row>
    <row r="273" spans="1:44" s="15" customFormat="1" ht="15.75" hidden="1" x14ac:dyDescent="0.25">
      <c r="A273" s="3">
        <v>44465</v>
      </c>
      <c r="B273" s="110"/>
      <c r="C273" s="98" t="str">
        <f t="shared" si="91"/>
        <v>Sunday</v>
      </c>
      <c r="D273" s="100" t="str">
        <f>IFERROR(INDEX(Holidays!$B$2:$B$995,MATCH(A273,Holidays!$A$2:$A$995,0)),"")</f>
        <v>Gold Star Mother's Day</v>
      </c>
      <c r="E273" s="4"/>
      <c r="F273" s="4"/>
      <c r="G273" s="5"/>
      <c r="H273" s="5"/>
      <c r="I273" s="5"/>
      <c r="J273" s="5"/>
      <c r="K273" s="70"/>
      <c r="L273" s="43"/>
      <c r="M273" s="54"/>
      <c r="N273" s="55"/>
      <c r="O273" s="46"/>
      <c r="P273" s="47"/>
      <c r="Q273" s="64"/>
      <c r="R273" s="65"/>
      <c r="S273" s="42">
        <f t="shared" si="76"/>
        <v>0</v>
      </c>
      <c r="T273" s="6">
        <f t="shared" si="92"/>
        <v>0</v>
      </c>
      <c r="U273" s="39">
        <f t="shared" si="93"/>
        <v>0</v>
      </c>
      <c r="V273" s="6">
        <f t="shared" si="77"/>
        <v>0</v>
      </c>
      <c r="W273" s="105"/>
      <c r="X273" s="10"/>
      <c r="Y273" s="105"/>
      <c r="Z273" s="10"/>
      <c r="AA273" s="105"/>
      <c r="AB273" s="10"/>
      <c r="AC273" s="107"/>
      <c r="AD273" s="29"/>
      <c r="AE273" s="106">
        <f t="shared" si="94"/>
        <v>0</v>
      </c>
      <c r="AF273" s="20">
        <f t="shared" si="78"/>
        <v>0</v>
      </c>
      <c r="AG273" s="16" t="b">
        <f t="shared" si="79"/>
        <v>0</v>
      </c>
      <c r="AH273" s="16" t="b">
        <f t="shared" si="80"/>
        <v>0</v>
      </c>
      <c r="AI273" s="16" t="b">
        <f t="shared" si="81"/>
        <v>0</v>
      </c>
      <c r="AJ273" s="41" t="b">
        <f t="shared" si="82"/>
        <v>0</v>
      </c>
      <c r="AK273" s="60" t="b">
        <f t="shared" si="83"/>
        <v>0</v>
      </c>
      <c r="AL273" s="61" t="b">
        <f t="shared" si="84"/>
        <v>0</v>
      </c>
      <c r="AM273" s="54" t="b">
        <f t="shared" si="85"/>
        <v>0</v>
      </c>
      <c r="AN273" s="55" t="b">
        <f t="shared" si="86"/>
        <v>0</v>
      </c>
      <c r="AO273" s="46" t="b">
        <f t="shared" si="87"/>
        <v>0</v>
      </c>
      <c r="AP273" s="47" t="b">
        <f t="shared" si="88"/>
        <v>0</v>
      </c>
      <c r="AQ273" s="44" t="b">
        <f t="shared" si="89"/>
        <v>0</v>
      </c>
      <c r="AR273" s="45" t="b">
        <f t="shared" si="90"/>
        <v>0</v>
      </c>
    </row>
    <row r="274" spans="1:44" s="15" customFormat="1" ht="15.75" hidden="1" x14ac:dyDescent="0.25">
      <c r="A274" s="3">
        <v>44466</v>
      </c>
      <c r="B274" s="3"/>
      <c r="C274" s="98" t="str">
        <f t="shared" si="91"/>
        <v>Monday</v>
      </c>
      <c r="D274" s="100" t="str">
        <f>IFERROR(INDEX(Holidays!$B$2:$B$995,MATCH(A274,Holidays!$A$2:$A$995,0)),"")</f>
        <v>Last Day of Sukkot</v>
      </c>
      <c r="E274" s="4"/>
      <c r="F274" s="4"/>
      <c r="G274" s="5"/>
      <c r="H274" s="5"/>
      <c r="I274" s="5"/>
      <c r="J274" s="5"/>
      <c r="K274" s="70"/>
      <c r="L274" s="43"/>
      <c r="M274" s="54"/>
      <c r="N274" s="55"/>
      <c r="O274" s="46"/>
      <c r="P274" s="47"/>
      <c r="Q274" s="64"/>
      <c r="R274" s="65"/>
      <c r="S274" s="42">
        <f t="shared" si="76"/>
        <v>0</v>
      </c>
      <c r="T274" s="6">
        <f t="shared" si="92"/>
        <v>0</v>
      </c>
      <c r="U274" s="39">
        <f t="shared" si="93"/>
        <v>0</v>
      </c>
      <c r="V274" s="6">
        <f t="shared" si="77"/>
        <v>0</v>
      </c>
      <c r="W274" s="105"/>
      <c r="X274" s="10"/>
      <c r="Y274" s="105"/>
      <c r="Z274" s="10"/>
      <c r="AA274" s="105"/>
      <c r="AB274" s="10"/>
      <c r="AC274" s="107"/>
      <c r="AD274" s="29"/>
      <c r="AE274" s="106">
        <f t="shared" si="94"/>
        <v>0</v>
      </c>
      <c r="AF274" s="20">
        <f t="shared" si="78"/>
        <v>0</v>
      </c>
      <c r="AG274" s="16" t="b">
        <f t="shared" si="79"/>
        <v>0</v>
      </c>
      <c r="AH274" s="16" t="b">
        <f t="shared" si="80"/>
        <v>0</v>
      </c>
      <c r="AI274" s="16" t="b">
        <f t="shared" si="81"/>
        <v>0</v>
      </c>
      <c r="AJ274" s="41" t="b">
        <f t="shared" si="82"/>
        <v>0</v>
      </c>
      <c r="AK274" s="60" t="b">
        <f t="shared" si="83"/>
        <v>0</v>
      </c>
      <c r="AL274" s="61" t="b">
        <f t="shared" si="84"/>
        <v>0</v>
      </c>
      <c r="AM274" s="54" t="b">
        <f t="shared" si="85"/>
        <v>0</v>
      </c>
      <c r="AN274" s="55" t="b">
        <f t="shared" si="86"/>
        <v>0</v>
      </c>
      <c r="AO274" s="46" t="b">
        <f t="shared" si="87"/>
        <v>0</v>
      </c>
      <c r="AP274" s="47" t="b">
        <f t="shared" si="88"/>
        <v>0</v>
      </c>
      <c r="AQ274" s="44" t="b">
        <f t="shared" si="89"/>
        <v>0</v>
      </c>
      <c r="AR274" s="45" t="b">
        <f t="shared" si="90"/>
        <v>0</v>
      </c>
    </row>
    <row r="275" spans="1:44" s="15" customFormat="1" ht="15.75" hidden="1" x14ac:dyDescent="0.25">
      <c r="A275" s="3">
        <v>44467</v>
      </c>
      <c r="B275" s="3"/>
      <c r="C275" s="98" t="str">
        <f t="shared" si="91"/>
        <v>Tuesday</v>
      </c>
      <c r="D275" s="100" t="str">
        <f>IFERROR(INDEX(Holidays!$B$2:$B$995,MATCH(A275,Holidays!$A$2:$A$995,0)),"")</f>
        <v>Shmini Atzeret</v>
      </c>
      <c r="E275" s="4"/>
      <c r="F275" s="4"/>
      <c r="G275" s="5"/>
      <c r="H275" s="5"/>
      <c r="I275" s="5"/>
      <c r="J275" s="5"/>
      <c r="K275" s="70"/>
      <c r="L275" s="43"/>
      <c r="M275" s="54"/>
      <c r="N275" s="55"/>
      <c r="O275" s="46"/>
      <c r="P275" s="47"/>
      <c r="Q275" s="64"/>
      <c r="R275" s="65"/>
      <c r="S275" s="42">
        <f t="shared" si="76"/>
        <v>0</v>
      </c>
      <c r="T275" s="6">
        <f t="shared" si="92"/>
        <v>0</v>
      </c>
      <c r="U275" s="39">
        <f t="shared" si="93"/>
        <v>0</v>
      </c>
      <c r="V275" s="6">
        <f t="shared" si="77"/>
        <v>0</v>
      </c>
      <c r="W275" s="105"/>
      <c r="X275" s="10"/>
      <c r="Y275" s="105"/>
      <c r="Z275" s="10"/>
      <c r="AA275" s="105"/>
      <c r="AB275" s="10"/>
      <c r="AC275" s="107"/>
      <c r="AD275" s="29"/>
      <c r="AE275" s="106">
        <f t="shared" si="94"/>
        <v>0</v>
      </c>
      <c r="AF275" s="20">
        <f t="shared" si="78"/>
        <v>0</v>
      </c>
      <c r="AG275" s="16" t="b">
        <f t="shared" si="79"/>
        <v>0</v>
      </c>
      <c r="AH275" s="16" t="b">
        <f t="shared" si="80"/>
        <v>0</v>
      </c>
      <c r="AI275" s="16" t="b">
        <f t="shared" si="81"/>
        <v>0</v>
      </c>
      <c r="AJ275" s="41" t="b">
        <f t="shared" si="82"/>
        <v>0</v>
      </c>
      <c r="AK275" s="60" t="b">
        <f t="shared" si="83"/>
        <v>0</v>
      </c>
      <c r="AL275" s="61" t="b">
        <f t="shared" si="84"/>
        <v>0</v>
      </c>
      <c r="AM275" s="54" t="b">
        <f t="shared" si="85"/>
        <v>0</v>
      </c>
      <c r="AN275" s="55" t="b">
        <f t="shared" si="86"/>
        <v>0</v>
      </c>
      <c r="AO275" s="46" t="b">
        <f t="shared" si="87"/>
        <v>0</v>
      </c>
      <c r="AP275" s="47" t="b">
        <f t="shared" si="88"/>
        <v>0</v>
      </c>
      <c r="AQ275" s="44" t="b">
        <f t="shared" si="89"/>
        <v>0</v>
      </c>
      <c r="AR275" s="45" t="b">
        <f t="shared" si="90"/>
        <v>0</v>
      </c>
    </row>
    <row r="276" spans="1:44" s="15" customFormat="1" ht="15.75" hidden="1" x14ac:dyDescent="0.25">
      <c r="A276" s="3">
        <v>44468</v>
      </c>
      <c r="B276" s="3"/>
      <c r="C276" s="98" t="str">
        <f t="shared" si="91"/>
        <v>Wednesday</v>
      </c>
      <c r="D276" s="100" t="str">
        <f>IFERROR(INDEX(Holidays!$B$2:$B$995,MATCH(A276,Holidays!$A$2:$A$995,0)),"")</f>
        <v>Simchat Torah</v>
      </c>
      <c r="E276" s="4"/>
      <c r="F276" s="4"/>
      <c r="G276" s="5"/>
      <c r="H276" s="5"/>
      <c r="I276" s="5"/>
      <c r="J276" s="5"/>
      <c r="K276" s="70"/>
      <c r="L276" s="43"/>
      <c r="M276" s="54"/>
      <c r="N276" s="55"/>
      <c r="O276" s="46"/>
      <c r="P276" s="47"/>
      <c r="Q276" s="64"/>
      <c r="R276" s="65"/>
      <c r="S276" s="42">
        <f t="shared" si="76"/>
        <v>0</v>
      </c>
      <c r="T276" s="6">
        <f t="shared" si="92"/>
        <v>0</v>
      </c>
      <c r="U276" s="39">
        <f t="shared" si="93"/>
        <v>0</v>
      </c>
      <c r="V276" s="6">
        <f t="shared" si="77"/>
        <v>0</v>
      </c>
      <c r="W276" s="105"/>
      <c r="X276" s="10"/>
      <c r="Y276" s="105"/>
      <c r="Z276" s="10"/>
      <c r="AA276" s="105"/>
      <c r="AB276" s="10"/>
      <c r="AC276" s="107"/>
      <c r="AD276" s="29"/>
      <c r="AE276" s="106">
        <f t="shared" si="94"/>
        <v>0</v>
      </c>
      <c r="AF276" s="20">
        <f t="shared" si="78"/>
        <v>0</v>
      </c>
      <c r="AG276" s="16" t="b">
        <f t="shared" si="79"/>
        <v>0</v>
      </c>
      <c r="AH276" s="16" t="b">
        <f t="shared" si="80"/>
        <v>0</v>
      </c>
      <c r="AI276" s="16" t="b">
        <f t="shared" si="81"/>
        <v>0</v>
      </c>
      <c r="AJ276" s="41" t="b">
        <f t="shared" si="82"/>
        <v>0</v>
      </c>
      <c r="AK276" s="60" t="b">
        <f t="shared" si="83"/>
        <v>0</v>
      </c>
      <c r="AL276" s="61" t="b">
        <f t="shared" si="84"/>
        <v>0</v>
      </c>
      <c r="AM276" s="54" t="b">
        <f t="shared" si="85"/>
        <v>0</v>
      </c>
      <c r="AN276" s="55" t="b">
        <f t="shared" si="86"/>
        <v>0</v>
      </c>
      <c r="AO276" s="46" t="b">
        <f t="shared" si="87"/>
        <v>0</v>
      </c>
      <c r="AP276" s="47" t="b">
        <f t="shared" si="88"/>
        <v>0</v>
      </c>
      <c r="AQ276" s="44" t="b">
        <f t="shared" si="89"/>
        <v>0</v>
      </c>
      <c r="AR276" s="45" t="b">
        <f t="shared" si="90"/>
        <v>0</v>
      </c>
    </row>
    <row r="277" spans="1:44" s="15" customFormat="1" ht="15.75" hidden="1" x14ac:dyDescent="0.25">
      <c r="A277" s="3">
        <v>44469</v>
      </c>
      <c r="B277" s="3"/>
      <c r="C277" s="98" t="str">
        <f t="shared" si="91"/>
        <v>Thursday</v>
      </c>
      <c r="D277" s="100" t="str">
        <f>IFERROR(INDEX(Holidays!$B$2:$B$995,MATCH(A277,Holidays!$A$2:$A$995,0)),"")</f>
        <v/>
      </c>
      <c r="E277" s="4"/>
      <c r="F277" s="4"/>
      <c r="G277" s="5"/>
      <c r="H277" s="5"/>
      <c r="I277" s="5"/>
      <c r="J277" s="5"/>
      <c r="K277" s="70"/>
      <c r="L277" s="43"/>
      <c r="M277" s="54"/>
      <c r="N277" s="55"/>
      <c r="O277" s="46"/>
      <c r="P277" s="47"/>
      <c r="Q277" s="64"/>
      <c r="R277" s="65"/>
      <c r="S277" s="42">
        <f t="shared" si="76"/>
        <v>0</v>
      </c>
      <c r="T277" s="6">
        <f t="shared" si="92"/>
        <v>0</v>
      </c>
      <c r="U277" s="39">
        <f t="shared" si="93"/>
        <v>0</v>
      </c>
      <c r="V277" s="6">
        <f t="shared" si="77"/>
        <v>0</v>
      </c>
      <c r="W277" s="105"/>
      <c r="X277" s="10"/>
      <c r="Y277" s="105"/>
      <c r="Z277" s="10"/>
      <c r="AA277" s="105"/>
      <c r="AB277" s="10"/>
      <c r="AC277" s="107"/>
      <c r="AD277" s="29"/>
      <c r="AE277" s="106">
        <f t="shared" si="94"/>
        <v>0</v>
      </c>
      <c r="AF277" s="20">
        <f t="shared" si="78"/>
        <v>0</v>
      </c>
      <c r="AG277" s="16" t="b">
        <f t="shared" si="79"/>
        <v>0</v>
      </c>
      <c r="AH277" s="16" t="b">
        <f t="shared" si="80"/>
        <v>0</v>
      </c>
      <c r="AI277" s="16" t="b">
        <f t="shared" si="81"/>
        <v>0</v>
      </c>
      <c r="AJ277" s="41" t="b">
        <f t="shared" si="82"/>
        <v>0</v>
      </c>
      <c r="AK277" s="60" t="b">
        <f t="shared" si="83"/>
        <v>0</v>
      </c>
      <c r="AL277" s="61" t="b">
        <f t="shared" si="84"/>
        <v>0</v>
      </c>
      <c r="AM277" s="54" t="b">
        <f t="shared" si="85"/>
        <v>0</v>
      </c>
      <c r="AN277" s="55" t="b">
        <f t="shared" si="86"/>
        <v>0</v>
      </c>
      <c r="AO277" s="46" t="b">
        <f t="shared" si="87"/>
        <v>0</v>
      </c>
      <c r="AP277" s="47" t="b">
        <f t="shared" si="88"/>
        <v>0</v>
      </c>
      <c r="AQ277" s="44" t="b">
        <f t="shared" si="89"/>
        <v>0</v>
      </c>
      <c r="AR277" s="45" t="b">
        <f t="shared" si="90"/>
        <v>0</v>
      </c>
    </row>
    <row r="278" spans="1:44" s="15" customFormat="1" ht="15.75" hidden="1" x14ac:dyDescent="0.25">
      <c r="A278" s="3">
        <v>44470</v>
      </c>
      <c r="B278" s="3"/>
      <c r="C278" s="98" t="str">
        <f t="shared" si="91"/>
        <v>Friday</v>
      </c>
      <c r="D278" s="100" t="str">
        <f>IFERROR(INDEX(Holidays!$B$2:$B$995,MATCH(A278,Holidays!$A$2:$A$995,0)),"")</f>
        <v/>
      </c>
      <c r="E278" s="4"/>
      <c r="F278" s="4"/>
      <c r="G278" s="5"/>
      <c r="H278" s="5"/>
      <c r="I278" s="5"/>
      <c r="J278" s="5"/>
      <c r="K278" s="70"/>
      <c r="L278" s="43"/>
      <c r="M278" s="54"/>
      <c r="N278" s="55"/>
      <c r="O278" s="46"/>
      <c r="P278" s="47"/>
      <c r="Q278" s="64"/>
      <c r="R278" s="65"/>
      <c r="S278" s="42">
        <f t="shared" si="76"/>
        <v>0</v>
      </c>
      <c r="T278" s="6">
        <f t="shared" si="92"/>
        <v>0</v>
      </c>
      <c r="U278" s="39">
        <f t="shared" si="93"/>
        <v>0</v>
      </c>
      <c r="V278" s="6">
        <f t="shared" si="77"/>
        <v>0</v>
      </c>
      <c r="W278" s="105"/>
      <c r="X278" s="10"/>
      <c r="Y278" s="105"/>
      <c r="Z278" s="10"/>
      <c r="AA278" s="105"/>
      <c r="AB278" s="10"/>
      <c r="AC278" s="107"/>
      <c r="AD278" s="29"/>
      <c r="AE278" s="106">
        <f t="shared" si="94"/>
        <v>0</v>
      </c>
      <c r="AF278" s="20">
        <f t="shared" si="78"/>
        <v>0</v>
      </c>
      <c r="AG278" s="16" t="b">
        <f t="shared" si="79"/>
        <v>0</v>
      </c>
      <c r="AH278" s="16" t="b">
        <f t="shared" si="80"/>
        <v>0</v>
      </c>
      <c r="AI278" s="16" t="b">
        <f t="shared" si="81"/>
        <v>0</v>
      </c>
      <c r="AJ278" s="41" t="b">
        <f t="shared" si="82"/>
        <v>0</v>
      </c>
      <c r="AK278" s="60" t="b">
        <f t="shared" si="83"/>
        <v>0</v>
      </c>
      <c r="AL278" s="61" t="b">
        <f t="shared" si="84"/>
        <v>0</v>
      </c>
      <c r="AM278" s="54" t="b">
        <f t="shared" si="85"/>
        <v>0</v>
      </c>
      <c r="AN278" s="55" t="b">
        <f t="shared" si="86"/>
        <v>0</v>
      </c>
      <c r="AO278" s="46" t="b">
        <f t="shared" si="87"/>
        <v>0</v>
      </c>
      <c r="AP278" s="47" t="b">
        <f t="shared" si="88"/>
        <v>0</v>
      </c>
      <c r="AQ278" s="44" t="b">
        <f t="shared" si="89"/>
        <v>0</v>
      </c>
      <c r="AR278" s="45" t="b">
        <f t="shared" si="90"/>
        <v>0</v>
      </c>
    </row>
    <row r="279" spans="1:44" s="15" customFormat="1" ht="15.75" hidden="1" x14ac:dyDescent="0.25">
      <c r="A279" s="3">
        <v>44471</v>
      </c>
      <c r="B279" s="3"/>
      <c r="C279" s="98" t="str">
        <f t="shared" si="91"/>
        <v>Saturday</v>
      </c>
      <c r="D279" s="100" t="str">
        <f>IFERROR(INDEX(Holidays!$B$2:$B$995,MATCH(A279,Holidays!$A$2:$A$995,0)),"")</f>
        <v/>
      </c>
      <c r="E279" s="4"/>
      <c r="F279" s="4"/>
      <c r="G279" s="5"/>
      <c r="H279" s="5"/>
      <c r="I279" s="5"/>
      <c r="J279" s="5"/>
      <c r="K279" s="70"/>
      <c r="L279" s="43"/>
      <c r="M279" s="54"/>
      <c r="N279" s="55"/>
      <c r="O279" s="46"/>
      <c r="P279" s="47"/>
      <c r="Q279" s="64"/>
      <c r="R279" s="65"/>
      <c r="S279" s="42">
        <f t="shared" si="76"/>
        <v>0</v>
      </c>
      <c r="T279" s="6">
        <f t="shared" si="92"/>
        <v>0</v>
      </c>
      <c r="U279" s="39">
        <f t="shared" si="93"/>
        <v>0</v>
      </c>
      <c r="V279" s="6">
        <f t="shared" si="77"/>
        <v>0</v>
      </c>
      <c r="W279" s="105"/>
      <c r="X279" s="10"/>
      <c r="Y279" s="105"/>
      <c r="Z279" s="10"/>
      <c r="AA279" s="105"/>
      <c r="AB279" s="10"/>
      <c r="AC279" s="107"/>
      <c r="AD279" s="29"/>
      <c r="AE279" s="106">
        <f t="shared" si="94"/>
        <v>0</v>
      </c>
      <c r="AF279" s="20">
        <f t="shared" si="78"/>
        <v>0</v>
      </c>
      <c r="AG279" s="16" t="b">
        <f t="shared" si="79"/>
        <v>0</v>
      </c>
      <c r="AH279" s="16" t="b">
        <f t="shared" si="80"/>
        <v>0</v>
      </c>
      <c r="AI279" s="16" t="b">
        <f t="shared" si="81"/>
        <v>0</v>
      </c>
      <c r="AJ279" s="41" t="b">
        <f t="shared" si="82"/>
        <v>0</v>
      </c>
      <c r="AK279" s="60" t="b">
        <f t="shared" si="83"/>
        <v>0</v>
      </c>
      <c r="AL279" s="61" t="b">
        <f t="shared" si="84"/>
        <v>0</v>
      </c>
      <c r="AM279" s="54" t="b">
        <f t="shared" si="85"/>
        <v>0</v>
      </c>
      <c r="AN279" s="55" t="b">
        <f t="shared" si="86"/>
        <v>0</v>
      </c>
      <c r="AO279" s="46" t="b">
        <f t="shared" si="87"/>
        <v>0</v>
      </c>
      <c r="AP279" s="47" t="b">
        <f t="shared" si="88"/>
        <v>0</v>
      </c>
      <c r="AQ279" s="44" t="b">
        <f t="shared" si="89"/>
        <v>0</v>
      </c>
      <c r="AR279" s="45" t="b">
        <f t="shared" si="90"/>
        <v>0</v>
      </c>
    </row>
    <row r="280" spans="1:44" s="15" customFormat="1" ht="15.75" hidden="1" x14ac:dyDescent="0.25">
      <c r="A280" s="3">
        <v>44472</v>
      </c>
      <c r="B280" s="3"/>
      <c r="C280" s="98" t="str">
        <f t="shared" si="91"/>
        <v>Sunday</v>
      </c>
      <c r="D280" s="100" t="str">
        <f>IFERROR(INDEX(Holidays!$B$2:$B$995,MATCH(A280,Holidays!$A$2:$A$995,0)),"")</f>
        <v/>
      </c>
      <c r="E280" s="4"/>
      <c r="F280" s="4"/>
      <c r="G280" s="5"/>
      <c r="H280" s="5"/>
      <c r="I280" s="5"/>
      <c r="J280" s="5"/>
      <c r="K280" s="70"/>
      <c r="L280" s="43"/>
      <c r="M280" s="54"/>
      <c r="N280" s="55"/>
      <c r="O280" s="46"/>
      <c r="P280" s="47"/>
      <c r="Q280" s="64"/>
      <c r="R280" s="65"/>
      <c r="S280" s="42">
        <f t="shared" si="76"/>
        <v>0</v>
      </c>
      <c r="T280" s="6">
        <f t="shared" si="92"/>
        <v>0</v>
      </c>
      <c r="U280" s="39">
        <f t="shared" si="93"/>
        <v>0</v>
      </c>
      <c r="V280" s="6">
        <f t="shared" si="77"/>
        <v>0</v>
      </c>
      <c r="W280" s="105"/>
      <c r="X280" s="10"/>
      <c r="Y280" s="105"/>
      <c r="Z280" s="10"/>
      <c r="AA280" s="105"/>
      <c r="AB280" s="10"/>
      <c r="AC280" s="107"/>
      <c r="AD280" s="29"/>
      <c r="AE280" s="106">
        <f t="shared" si="94"/>
        <v>0</v>
      </c>
      <c r="AF280" s="20">
        <f t="shared" si="78"/>
        <v>0</v>
      </c>
      <c r="AG280" s="16" t="b">
        <f t="shared" si="79"/>
        <v>0</v>
      </c>
      <c r="AH280" s="16" t="b">
        <f t="shared" si="80"/>
        <v>0</v>
      </c>
      <c r="AI280" s="16" t="b">
        <f t="shared" si="81"/>
        <v>0</v>
      </c>
      <c r="AJ280" s="41" t="b">
        <f t="shared" si="82"/>
        <v>0</v>
      </c>
      <c r="AK280" s="60" t="b">
        <f t="shared" si="83"/>
        <v>0</v>
      </c>
      <c r="AL280" s="61" t="b">
        <f t="shared" si="84"/>
        <v>0</v>
      </c>
      <c r="AM280" s="54" t="b">
        <f t="shared" si="85"/>
        <v>0</v>
      </c>
      <c r="AN280" s="55" t="b">
        <f t="shared" si="86"/>
        <v>0</v>
      </c>
      <c r="AO280" s="46" t="b">
        <f t="shared" si="87"/>
        <v>0</v>
      </c>
      <c r="AP280" s="47" t="b">
        <f t="shared" si="88"/>
        <v>0</v>
      </c>
      <c r="AQ280" s="44" t="b">
        <f t="shared" si="89"/>
        <v>0</v>
      </c>
      <c r="AR280" s="45" t="b">
        <f t="shared" si="90"/>
        <v>0</v>
      </c>
    </row>
    <row r="281" spans="1:44" s="15" customFormat="1" ht="15.75" hidden="1" x14ac:dyDescent="0.25">
      <c r="A281" s="3">
        <v>44473</v>
      </c>
      <c r="B281" s="3"/>
      <c r="C281" s="98" t="str">
        <f t="shared" si="91"/>
        <v>Monday</v>
      </c>
      <c r="D281" s="100" t="str">
        <f>IFERROR(INDEX(Holidays!$B$2:$B$995,MATCH(A281,Holidays!$A$2:$A$995,0)),"")</f>
        <v>Feast of St Francis of Assisi</v>
      </c>
      <c r="E281" s="4"/>
      <c r="F281" s="4"/>
      <c r="G281" s="5"/>
      <c r="H281" s="5"/>
      <c r="I281" s="5"/>
      <c r="J281" s="5"/>
      <c r="K281" s="70"/>
      <c r="L281" s="43"/>
      <c r="M281" s="54"/>
      <c r="N281" s="55"/>
      <c r="O281" s="46"/>
      <c r="P281" s="47"/>
      <c r="Q281" s="64"/>
      <c r="R281" s="65"/>
      <c r="S281" s="42">
        <f t="shared" si="76"/>
        <v>0</v>
      </c>
      <c r="T281" s="6">
        <f t="shared" si="92"/>
        <v>0</v>
      </c>
      <c r="U281" s="39">
        <f t="shared" si="93"/>
        <v>0</v>
      </c>
      <c r="V281" s="6">
        <f t="shared" si="77"/>
        <v>0</v>
      </c>
      <c r="W281" s="105"/>
      <c r="X281" s="10"/>
      <c r="Y281" s="105"/>
      <c r="Z281" s="10"/>
      <c r="AA281" s="105"/>
      <c r="AB281" s="10"/>
      <c r="AC281" s="107"/>
      <c r="AD281" s="29"/>
      <c r="AE281" s="106">
        <f t="shared" si="94"/>
        <v>0</v>
      </c>
      <c r="AF281" s="20">
        <f t="shared" si="78"/>
        <v>0</v>
      </c>
      <c r="AG281" s="16" t="b">
        <f t="shared" si="79"/>
        <v>0</v>
      </c>
      <c r="AH281" s="16" t="b">
        <f t="shared" si="80"/>
        <v>0</v>
      </c>
      <c r="AI281" s="16" t="b">
        <f t="shared" si="81"/>
        <v>0</v>
      </c>
      <c r="AJ281" s="41" t="b">
        <f t="shared" si="82"/>
        <v>0</v>
      </c>
      <c r="AK281" s="60" t="b">
        <f t="shared" si="83"/>
        <v>0</v>
      </c>
      <c r="AL281" s="61" t="b">
        <f t="shared" si="84"/>
        <v>0</v>
      </c>
      <c r="AM281" s="54" t="b">
        <f t="shared" si="85"/>
        <v>0</v>
      </c>
      <c r="AN281" s="55" t="b">
        <f t="shared" si="86"/>
        <v>0</v>
      </c>
      <c r="AO281" s="46" t="b">
        <f t="shared" si="87"/>
        <v>0</v>
      </c>
      <c r="AP281" s="47" t="b">
        <f t="shared" si="88"/>
        <v>0</v>
      </c>
      <c r="AQ281" s="44" t="b">
        <f t="shared" si="89"/>
        <v>0</v>
      </c>
      <c r="AR281" s="45" t="b">
        <f t="shared" si="90"/>
        <v>0</v>
      </c>
    </row>
    <row r="282" spans="1:44" s="15" customFormat="1" ht="15.75" hidden="1" x14ac:dyDescent="0.25">
      <c r="A282" s="3">
        <v>44474</v>
      </c>
      <c r="B282" s="3"/>
      <c r="C282" s="98" t="str">
        <f t="shared" si="91"/>
        <v>Tuesday</v>
      </c>
      <c r="D282" s="100" t="str">
        <f>IFERROR(INDEX(Holidays!$B$2:$B$995,MATCH(A282,Holidays!$A$2:$A$995,0)),"")</f>
        <v/>
      </c>
      <c r="E282" s="4"/>
      <c r="F282" s="4"/>
      <c r="G282" s="5"/>
      <c r="H282" s="5"/>
      <c r="I282" s="5"/>
      <c r="J282" s="5"/>
      <c r="K282" s="70"/>
      <c r="L282" s="43"/>
      <c r="M282" s="54"/>
      <c r="N282" s="55"/>
      <c r="O282" s="46"/>
      <c r="P282" s="47"/>
      <c r="Q282" s="64"/>
      <c r="R282" s="65"/>
      <c r="S282" s="42">
        <f t="shared" si="76"/>
        <v>0</v>
      </c>
      <c r="T282" s="6">
        <f t="shared" si="92"/>
        <v>0</v>
      </c>
      <c r="U282" s="39">
        <f t="shared" si="93"/>
        <v>0</v>
      </c>
      <c r="V282" s="6">
        <f t="shared" si="77"/>
        <v>0</v>
      </c>
      <c r="W282" s="105"/>
      <c r="X282" s="10"/>
      <c r="Y282" s="105"/>
      <c r="Z282" s="10"/>
      <c r="AA282" s="105"/>
      <c r="AB282" s="10"/>
      <c r="AC282" s="107"/>
      <c r="AD282" s="29"/>
      <c r="AE282" s="106">
        <f t="shared" si="94"/>
        <v>0</v>
      </c>
      <c r="AF282" s="20">
        <f t="shared" si="78"/>
        <v>0</v>
      </c>
      <c r="AG282" s="16" t="b">
        <f t="shared" si="79"/>
        <v>0</v>
      </c>
      <c r="AH282" s="16" t="b">
        <f t="shared" si="80"/>
        <v>0</v>
      </c>
      <c r="AI282" s="16" t="b">
        <f t="shared" si="81"/>
        <v>0</v>
      </c>
      <c r="AJ282" s="41" t="b">
        <f t="shared" si="82"/>
        <v>0</v>
      </c>
      <c r="AK282" s="60" t="b">
        <f t="shared" si="83"/>
        <v>0</v>
      </c>
      <c r="AL282" s="61" t="b">
        <f t="shared" si="84"/>
        <v>0</v>
      </c>
      <c r="AM282" s="54" t="b">
        <f t="shared" si="85"/>
        <v>0</v>
      </c>
      <c r="AN282" s="55" t="b">
        <f t="shared" si="86"/>
        <v>0</v>
      </c>
      <c r="AO282" s="46" t="b">
        <f t="shared" si="87"/>
        <v>0</v>
      </c>
      <c r="AP282" s="47" t="b">
        <f t="shared" si="88"/>
        <v>0</v>
      </c>
      <c r="AQ282" s="44" t="b">
        <f t="shared" si="89"/>
        <v>0</v>
      </c>
      <c r="AR282" s="45" t="b">
        <f t="shared" si="90"/>
        <v>0</v>
      </c>
    </row>
    <row r="283" spans="1:44" s="15" customFormat="1" ht="15.75" hidden="1" x14ac:dyDescent="0.25">
      <c r="A283" s="3">
        <v>44475</v>
      </c>
      <c r="B283" s="110"/>
      <c r="C283" s="98" t="str">
        <f t="shared" si="91"/>
        <v>Wednesday</v>
      </c>
      <c r="D283" s="100" t="str">
        <f>IFERROR(INDEX(Holidays!$B$2:$B$995,MATCH(A283,Holidays!$A$2:$A$995,0)),"")</f>
        <v/>
      </c>
      <c r="E283" s="4"/>
      <c r="F283" s="4"/>
      <c r="G283" s="5"/>
      <c r="H283" s="5"/>
      <c r="I283" s="5"/>
      <c r="J283" s="5"/>
      <c r="K283" s="70"/>
      <c r="L283" s="43"/>
      <c r="M283" s="54"/>
      <c r="N283" s="55"/>
      <c r="O283" s="46"/>
      <c r="P283" s="47"/>
      <c r="Q283" s="64"/>
      <c r="R283" s="65"/>
      <c r="S283" s="42">
        <f t="shared" si="76"/>
        <v>0</v>
      </c>
      <c r="T283" s="6">
        <f t="shared" si="92"/>
        <v>0</v>
      </c>
      <c r="U283" s="39">
        <f t="shared" si="93"/>
        <v>0</v>
      </c>
      <c r="V283" s="6">
        <f t="shared" si="77"/>
        <v>0</v>
      </c>
      <c r="W283" s="105"/>
      <c r="X283" s="10"/>
      <c r="Y283" s="105"/>
      <c r="Z283" s="10"/>
      <c r="AA283" s="105"/>
      <c r="AB283" s="10"/>
      <c r="AC283" s="107"/>
      <c r="AD283" s="29"/>
      <c r="AE283" s="106">
        <f t="shared" si="94"/>
        <v>0</v>
      </c>
      <c r="AF283" s="20">
        <f t="shared" si="78"/>
        <v>0</v>
      </c>
      <c r="AG283" s="16" t="b">
        <f t="shared" si="79"/>
        <v>0</v>
      </c>
      <c r="AH283" s="16" t="b">
        <f t="shared" si="80"/>
        <v>0</v>
      </c>
      <c r="AI283" s="16" t="b">
        <f t="shared" si="81"/>
        <v>0</v>
      </c>
      <c r="AJ283" s="41" t="b">
        <f t="shared" si="82"/>
        <v>0</v>
      </c>
      <c r="AK283" s="60" t="b">
        <f t="shared" si="83"/>
        <v>0</v>
      </c>
      <c r="AL283" s="61" t="b">
        <f t="shared" si="84"/>
        <v>0</v>
      </c>
      <c r="AM283" s="54" t="b">
        <f t="shared" si="85"/>
        <v>0</v>
      </c>
      <c r="AN283" s="55" t="b">
        <f t="shared" si="86"/>
        <v>0</v>
      </c>
      <c r="AO283" s="46" t="b">
        <f t="shared" si="87"/>
        <v>0</v>
      </c>
      <c r="AP283" s="47" t="b">
        <f t="shared" si="88"/>
        <v>0</v>
      </c>
      <c r="AQ283" s="44" t="b">
        <f t="shared" si="89"/>
        <v>0</v>
      </c>
      <c r="AR283" s="45" t="b">
        <f t="shared" si="90"/>
        <v>0</v>
      </c>
    </row>
    <row r="284" spans="1:44" s="15" customFormat="1" ht="15.75" hidden="1" x14ac:dyDescent="0.25">
      <c r="A284" s="3">
        <v>44476</v>
      </c>
      <c r="B284" s="3"/>
      <c r="C284" s="98" t="str">
        <f t="shared" si="91"/>
        <v>Thursday</v>
      </c>
      <c r="D284" s="100" t="str">
        <f>IFERROR(INDEX(Holidays!$B$2:$B$995,MATCH(A284,Holidays!$A$2:$A$995,0)),"")</f>
        <v/>
      </c>
      <c r="E284" s="4"/>
      <c r="F284" s="4"/>
      <c r="G284" s="5"/>
      <c r="H284" s="5"/>
      <c r="I284" s="5"/>
      <c r="J284" s="5"/>
      <c r="K284" s="70"/>
      <c r="L284" s="43"/>
      <c r="M284" s="54"/>
      <c r="N284" s="55"/>
      <c r="O284" s="46"/>
      <c r="P284" s="47"/>
      <c r="Q284" s="64"/>
      <c r="R284" s="65"/>
      <c r="S284" s="42">
        <f t="shared" si="76"/>
        <v>0</v>
      </c>
      <c r="T284" s="6">
        <f t="shared" si="92"/>
        <v>0</v>
      </c>
      <c r="U284" s="39">
        <f t="shared" si="93"/>
        <v>0</v>
      </c>
      <c r="V284" s="6">
        <f t="shared" si="77"/>
        <v>0</v>
      </c>
      <c r="W284" s="105"/>
      <c r="X284" s="10"/>
      <c r="Y284" s="105"/>
      <c r="Z284" s="10"/>
      <c r="AA284" s="105"/>
      <c r="AB284" s="10"/>
      <c r="AC284" s="107"/>
      <c r="AD284" s="29"/>
      <c r="AE284" s="106">
        <f t="shared" si="94"/>
        <v>0</v>
      </c>
      <c r="AF284" s="20">
        <f t="shared" si="78"/>
        <v>0</v>
      </c>
      <c r="AG284" s="16" t="b">
        <f t="shared" si="79"/>
        <v>0</v>
      </c>
      <c r="AH284" s="16" t="b">
        <f t="shared" si="80"/>
        <v>0</v>
      </c>
      <c r="AI284" s="16" t="b">
        <f t="shared" si="81"/>
        <v>0</v>
      </c>
      <c r="AJ284" s="41" t="b">
        <f t="shared" si="82"/>
        <v>0</v>
      </c>
      <c r="AK284" s="60" t="b">
        <f t="shared" si="83"/>
        <v>0</v>
      </c>
      <c r="AL284" s="61" t="b">
        <f t="shared" si="84"/>
        <v>0</v>
      </c>
      <c r="AM284" s="54" t="b">
        <f t="shared" si="85"/>
        <v>0</v>
      </c>
      <c r="AN284" s="55" t="b">
        <f t="shared" si="86"/>
        <v>0</v>
      </c>
      <c r="AO284" s="46" t="b">
        <f t="shared" si="87"/>
        <v>0</v>
      </c>
      <c r="AP284" s="47" t="b">
        <f t="shared" si="88"/>
        <v>0</v>
      </c>
      <c r="AQ284" s="44" t="b">
        <f t="shared" si="89"/>
        <v>0</v>
      </c>
      <c r="AR284" s="45" t="b">
        <f t="shared" si="90"/>
        <v>0</v>
      </c>
    </row>
    <row r="285" spans="1:44" s="15" customFormat="1" ht="15.75" hidden="1" x14ac:dyDescent="0.25">
      <c r="A285" s="3">
        <v>44477</v>
      </c>
      <c r="B285" s="3"/>
      <c r="C285" s="98" t="str">
        <f t="shared" si="91"/>
        <v>Friday</v>
      </c>
      <c r="D285" s="100" t="str">
        <f>IFERROR(INDEX(Holidays!$B$2:$B$995,MATCH(A285,Holidays!$A$2:$A$995,0)),"")</f>
        <v/>
      </c>
      <c r="E285" s="4"/>
      <c r="F285" s="4"/>
      <c r="G285" s="5"/>
      <c r="H285" s="5"/>
      <c r="I285" s="5"/>
      <c r="J285" s="5"/>
      <c r="K285" s="70"/>
      <c r="L285" s="43"/>
      <c r="M285" s="54"/>
      <c r="N285" s="55"/>
      <c r="O285" s="46"/>
      <c r="P285" s="47"/>
      <c r="Q285" s="64"/>
      <c r="R285" s="65"/>
      <c r="S285" s="42">
        <f t="shared" si="76"/>
        <v>0</v>
      </c>
      <c r="T285" s="6">
        <f t="shared" si="92"/>
        <v>0</v>
      </c>
      <c r="U285" s="39">
        <f t="shared" si="93"/>
        <v>0</v>
      </c>
      <c r="V285" s="6">
        <f t="shared" si="77"/>
        <v>0</v>
      </c>
      <c r="W285" s="105"/>
      <c r="X285" s="10"/>
      <c r="Y285" s="105"/>
      <c r="Z285" s="10"/>
      <c r="AA285" s="105"/>
      <c r="AB285" s="10"/>
      <c r="AC285" s="107"/>
      <c r="AD285" s="29"/>
      <c r="AE285" s="106">
        <f t="shared" si="94"/>
        <v>0</v>
      </c>
      <c r="AF285" s="20">
        <f t="shared" si="78"/>
        <v>0</v>
      </c>
      <c r="AG285" s="16" t="b">
        <f t="shared" si="79"/>
        <v>0</v>
      </c>
      <c r="AH285" s="16" t="b">
        <f t="shared" si="80"/>
        <v>0</v>
      </c>
      <c r="AI285" s="16" t="b">
        <f t="shared" si="81"/>
        <v>0</v>
      </c>
      <c r="AJ285" s="41" t="b">
        <f t="shared" si="82"/>
        <v>0</v>
      </c>
      <c r="AK285" s="60" t="b">
        <f t="shared" si="83"/>
        <v>0</v>
      </c>
      <c r="AL285" s="61" t="b">
        <f t="shared" si="84"/>
        <v>0</v>
      </c>
      <c r="AM285" s="54" t="b">
        <f t="shared" si="85"/>
        <v>0</v>
      </c>
      <c r="AN285" s="55" t="b">
        <f t="shared" si="86"/>
        <v>0</v>
      </c>
      <c r="AO285" s="46" t="b">
        <f t="shared" si="87"/>
        <v>0</v>
      </c>
      <c r="AP285" s="47" t="b">
        <f t="shared" si="88"/>
        <v>0</v>
      </c>
      <c r="AQ285" s="44" t="b">
        <f t="shared" si="89"/>
        <v>0</v>
      </c>
      <c r="AR285" s="45" t="b">
        <f t="shared" si="90"/>
        <v>0</v>
      </c>
    </row>
    <row r="286" spans="1:44" s="15" customFormat="1" ht="15.75" hidden="1" x14ac:dyDescent="0.25">
      <c r="A286" s="3">
        <v>44478</v>
      </c>
      <c r="B286" s="3"/>
      <c r="C286" s="98" t="str">
        <f t="shared" si="91"/>
        <v>Saturday</v>
      </c>
      <c r="D286" s="100" t="str">
        <f>IFERROR(INDEX(Holidays!$B$2:$B$995,MATCH(A286,Holidays!$A$2:$A$995,0)),"")</f>
        <v>Leif Erikson Day</v>
      </c>
      <c r="E286" s="4"/>
      <c r="F286" s="4"/>
      <c r="G286" s="5"/>
      <c r="H286" s="5"/>
      <c r="I286" s="5"/>
      <c r="J286" s="5"/>
      <c r="K286" s="70"/>
      <c r="L286" s="43"/>
      <c r="M286" s="54"/>
      <c r="N286" s="55"/>
      <c r="O286" s="46"/>
      <c r="P286" s="47"/>
      <c r="Q286" s="64"/>
      <c r="R286" s="65"/>
      <c r="S286" s="42">
        <f t="shared" si="76"/>
        <v>0</v>
      </c>
      <c r="T286" s="6">
        <f t="shared" si="92"/>
        <v>0</v>
      </c>
      <c r="U286" s="39">
        <f t="shared" si="93"/>
        <v>0</v>
      </c>
      <c r="V286" s="6">
        <f t="shared" si="77"/>
        <v>0</v>
      </c>
      <c r="W286" s="105"/>
      <c r="X286" s="10"/>
      <c r="Y286" s="105"/>
      <c r="Z286" s="10"/>
      <c r="AA286" s="105"/>
      <c r="AB286" s="10"/>
      <c r="AC286" s="107"/>
      <c r="AD286" s="29"/>
      <c r="AE286" s="106">
        <f t="shared" si="94"/>
        <v>0</v>
      </c>
      <c r="AF286" s="20">
        <f t="shared" si="78"/>
        <v>0</v>
      </c>
      <c r="AG286" s="16" t="b">
        <f t="shared" si="79"/>
        <v>0</v>
      </c>
      <c r="AH286" s="16" t="b">
        <f t="shared" si="80"/>
        <v>0</v>
      </c>
      <c r="AI286" s="16" t="b">
        <f t="shared" si="81"/>
        <v>0</v>
      </c>
      <c r="AJ286" s="41" t="b">
        <f t="shared" si="82"/>
        <v>0</v>
      </c>
      <c r="AK286" s="60" t="b">
        <f t="shared" si="83"/>
        <v>0</v>
      </c>
      <c r="AL286" s="61" t="b">
        <f t="shared" si="84"/>
        <v>0</v>
      </c>
      <c r="AM286" s="54" t="b">
        <f t="shared" si="85"/>
        <v>0</v>
      </c>
      <c r="AN286" s="55" t="b">
        <f t="shared" si="86"/>
        <v>0</v>
      </c>
      <c r="AO286" s="46" t="b">
        <f t="shared" si="87"/>
        <v>0</v>
      </c>
      <c r="AP286" s="47" t="b">
        <f t="shared" si="88"/>
        <v>0</v>
      </c>
      <c r="AQ286" s="44" t="b">
        <f t="shared" si="89"/>
        <v>0</v>
      </c>
      <c r="AR286" s="45" t="b">
        <f t="shared" si="90"/>
        <v>0</v>
      </c>
    </row>
    <row r="287" spans="1:44" s="15" customFormat="1" ht="15.75" hidden="1" x14ac:dyDescent="0.25">
      <c r="A287" s="3">
        <v>44479</v>
      </c>
      <c r="B287" s="3"/>
      <c r="C287" s="98" t="str">
        <f t="shared" si="91"/>
        <v>Sunday</v>
      </c>
      <c r="D287" s="100" t="str">
        <f>IFERROR(INDEX(Holidays!$B$2:$B$995,MATCH(A287,Holidays!$A$2:$A$995,0)),"")</f>
        <v/>
      </c>
      <c r="E287" s="4"/>
      <c r="F287" s="4"/>
      <c r="G287" s="5"/>
      <c r="H287" s="5"/>
      <c r="I287" s="5"/>
      <c r="J287" s="5"/>
      <c r="K287" s="70"/>
      <c r="L287" s="43"/>
      <c r="M287" s="54"/>
      <c r="N287" s="55"/>
      <c r="O287" s="46"/>
      <c r="P287" s="47"/>
      <c r="Q287" s="64"/>
      <c r="R287" s="65"/>
      <c r="S287" s="42">
        <f t="shared" si="76"/>
        <v>0</v>
      </c>
      <c r="T287" s="6">
        <f t="shared" si="92"/>
        <v>0</v>
      </c>
      <c r="U287" s="39">
        <f t="shared" si="93"/>
        <v>0</v>
      </c>
      <c r="V287" s="6">
        <f t="shared" si="77"/>
        <v>0</v>
      </c>
      <c r="W287" s="105"/>
      <c r="X287" s="10"/>
      <c r="Y287" s="105"/>
      <c r="Z287" s="10"/>
      <c r="AA287" s="105"/>
      <c r="AB287" s="10"/>
      <c r="AC287" s="107"/>
      <c r="AD287" s="29"/>
      <c r="AE287" s="106">
        <f t="shared" si="94"/>
        <v>0</v>
      </c>
      <c r="AF287" s="20">
        <f t="shared" si="78"/>
        <v>0</v>
      </c>
      <c r="AG287" s="16" t="b">
        <f t="shared" si="79"/>
        <v>0</v>
      </c>
      <c r="AH287" s="16" t="b">
        <f t="shared" si="80"/>
        <v>0</v>
      </c>
      <c r="AI287" s="16" t="b">
        <f t="shared" si="81"/>
        <v>0</v>
      </c>
      <c r="AJ287" s="41" t="b">
        <f t="shared" si="82"/>
        <v>0</v>
      </c>
      <c r="AK287" s="60" t="b">
        <f t="shared" si="83"/>
        <v>0</v>
      </c>
      <c r="AL287" s="61" t="b">
        <f t="shared" si="84"/>
        <v>0</v>
      </c>
      <c r="AM287" s="54" t="b">
        <f t="shared" si="85"/>
        <v>0</v>
      </c>
      <c r="AN287" s="55" t="b">
        <f t="shared" si="86"/>
        <v>0</v>
      </c>
      <c r="AO287" s="46" t="b">
        <f t="shared" si="87"/>
        <v>0</v>
      </c>
      <c r="AP287" s="47" t="b">
        <f t="shared" si="88"/>
        <v>0</v>
      </c>
      <c r="AQ287" s="44" t="b">
        <f t="shared" si="89"/>
        <v>0</v>
      </c>
      <c r="AR287" s="45" t="b">
        <f t="shared" si="90"/>
        <v>0</v>
      </c>
    </row>
    <row r="288" spans="1:44" s="15" customFormat="1" ht="15.75" hidden="1" x14ac:dyDescent="0.25">
      <c r="A288" s="3">
        <v>44480</v>
      </c>
      <c r="B288" s="3"/>
      <c r="C288" s="98" t="str">
        <f t="shared" si="91"/>
        <v>Monday</v>
      </c>
      <c r="D288" s="100" t="str">
        <f>IFERROR(INDEX(Holidays!$B$2:$B$995,MATCH(A288,Holidays!$A$2:$A$995,0)),"")</f>
        <v>Columbus Day</v>
      </c>
      <c r="E288" s="4"/>
      <c r="F288" s="4"/>
      <c r="G288" s="5"/>
      <c r="H288" s="5"/>
      <c r="I288" s="5"/>
      <c r="J288" s="5"/>
      <c r="K288" s="70"/>
      <c r="L288" s="43"/>
      <c r="M288" s="54"/>
      <c r="N288" s="55"/>
      <c r="O288" s="46"/>
      <c r="P288" s="47"/>
      <c r="Q288" s="64"/>
      <c r="R288" s="65"/>
      <c r="S288" s="42">
        <f t="shared" si="76"/>
        <v>0</v>
      </c>
      <c r="T288" s="6">
        <f t="shared" si="92"/>
        <v>0</v>
      </c>
      <c r="U288" s="39">
        <f t="shared" si="93"/>
        <v>0</v>
      </c>
      <c r="V288" s="6">
        <f t="shared" si="77"/>
        <v>0</v>
      </c>
      <c r="W288" s="105"/>
      <c r="X288" s="10"/>
      <c r="Y288" s="105"/>
      <c r="Z288" s="10"/>
      <c r="AA288" s="105"/>
      <c r="AB288" s="10"/>
      <c r="AC288" s="107"/>
      <c r="AD288" s="29"/>
      <c r="AE288" s="106">
        <f t="shared" si="94"/>
        <v>0</v>
      </c>
      <c r="AF288" s="20">
        <f t="shared" si="78"/>
        <v>0</v>
      </c>
      <c r="AG288" s="16" t="b">
        <f t="shared" si="79"/>
        <v>0</v>
      </c>
      <c r="AH288" s="16" t="b">
        <f t="shared" si="80"/>
        <v>0</v>
      </c>
      <c r="AI288" s="16" t="b">
        <f t="shared" si="81"/>
        <v>0</v>
      </c>
      <c r="AJ288" s="41" t="b">
        <f t="shared" si="82"/>
        <v>0</v>
      </c>
      <c r="AK288" s="60" t="b">
        <f t="shared" si="83"/>
        <v>0</v>
      </c>
      <c r="AL288" s="61" t="b">
        <f t="shared" si="84"/>
        <v>0</v>
      </c>
      <c r="AM288" s="54" t="b">
        <f t="shared" si="85"/>
        <v>0</v>
      </c>
      <c r="AN288" s="55" t="b">
        <f t="shared" si="86"/>
        <v>0</v>
      </c>
      <c r="AO288" s="46" t="b">
        <f t="shared" si="87"/>
        <v>0</v>
      </c>
      <c r="AP288" s="47" t="b">
        <f t="shared" si="88"/>
        <v>0</v>
      </c>
      <c r="AQ288" s="44" t="b">
        <f t="shared" si="89"/>
        <v>0</v>
      </c>
      <c r="AR288" s="45" t="b">
        <f t="shared" si="90"/>
        <v>0</v>
      </c>
    </row>
    <row r="289" spans="1:44" s="15" customFormat="1" ht="15.75" hidden="1" x14ac:dyDescent="0.25">
      <c r="A289" s="3">
        <v>44481</v>
      </c>
      <c r="B289" s="3"/>
      <c r="C289" s="98" t="str">
        <f t="shared" si="91"/>
        <v>Tuesday</v>
      </c>
      <c r="D289" s="100" t="str">
        <f>IFERROR(INDEX(Holidays!$B$2:$B$995,MATCH(A289,Holidays!$A$2:$A$995,0)),"")</f>
        <v/>
      </c>
      <c r="E289" s="4"/>
      <c r="F289" s="4"/>
      <c r="G289" s="5"/>
      <c r="H289" s="5"/>
      <c r="I289" s="5"/>
      <c r="J289" s="5"/>
      <c r="K289" s="70"/>
      <c r="L289" s="43"/>
      <c r="M289" s="54"/>
      <c r="N289" s="55"/>
      <c r="O289" s="46"/>
      <c r="P289" s="47"/>
      <c r="Q289" s="64"/>
      <c r="R289" s="65"/>
      <c r="S289" s="42">
        <f t="shared" si="76"/>
        <v>0</v>
      </c>
      <c r="T289" s="6">
        <f t="shared" si="92"/>
        <v>0</v>
      </c>
      <c r="U289" s="39">
        <f t="shared" si="93"/>
        <v>0</v>
      </c>
      <c r="V289" s="6">
        <f t="shared" si="77"/>
        <v>0</v>
      </c>
      <c r="W289" s="105"/>
      <c r="X289" s="10"/>
      <c r="Y289" s="105"/>
      <c r="Z289" s="10"/>
      <c r="AA289" s="105"/>
      <c r="AB289" s="10"/>
      <c r="AC289" s="107"/>
      <c r="AD289" s="29"/>
      <c r="AE289" s="106">
        <f t="shared" si="94"/>
        <v>0</v>
      </c>
      <c r="AF289" s="20">
        <f t="shared" si="78"/>
        <v>0</v>
      </c>
      <c r="AG289" s="16" t="b">
        <f t="shared" si="79"/>
        <v>0</v>
      </c>
      <c r="AH289" s="16" t="b">
        <f t="shared" si="80"/>
        <v>0</v>
      </c>
      <c r="AI289" s="16" t="b">
        <f t="shared" si="81"/>
        <v>0</v>
      </c>
      <c r="AJ289" s="41" t="b">
        <f t="shared" si="82"/>
        <v>0</v>
      </c>
      <c r="AK289" s="60" t="b">
        <f t="shared" si="83"/>
        <v>0</v>
      </c>
      <c r="AL289" s="61" t="b">
        <f t="shared" si="84"/>
        <v>0</v>
      </c>
      <c r="AM289" s="54" t="b">
        <f t="shared" si="85"/>
        <v>0</v>
      </c>
      <c r="AN289" s="55" t="b">
        <f t="shared" si="86"/>
        <v>0</v>
      </c>
      <c r="AO289" s="46" t="b">
        <f t="shared" si="87"/>
        <v>0</v>
      </c>
      <c r="AP289" s="47" t="b">
        <f t="shared" si="88"/>
        <v>0</v>
      </c>
      <c r="AQ289" s="44" t="b">
        <f t="shared" si="89"/>
        <v>0</v>
      </c>
      <c r="AR289" s="45" t="b">
        <f t="shared" si="90"/>
        <v>0</v>
      </c>
    </row>
    <row r="290" spans="1:44" s="15" customFormat="1" ht="15.75" hidden="1" x14ac:dyDescent="0.25">
      <c r="A290" s="3">
        <v>44482</v>
      </c>
      <c r="B290" s="110"/>
      <c r="C290" s="98" t="str">
        <f t="shared" si="91"/>
        <v>Wednesday</v>
      </c>
      <c r="D290" s="100" t="str">
        <f>IFERROR(INDEX(Holidays!$B$2:$B$995,MATCH(A290,Holidays!$A$2:$A$995,0)),"")</f>
        <v>Navy Birthday</v>
      </c>
      <c r="E290" s="4"/>
      <c r="F290" s="4"/>
      <c r="G290" s="5"/>
      <c r="H290" s="5"/>
      <c r="I290" s="5"/>
      <c r="J290" s="5"/>
      <c r="K290" s="70"/>
      <c r="L290" s="43"/>
      <c r="M290" s="54"/>
      <c r="N290" s="55"/>
      <c r="O290" s="46"/>
      <c r="P290" s="47"/>
      <c r="Q290" s="64"/>
      <c r="R290" s="65"/>
      <c r="S290" s="42">
        <f>SUM(F290-E290)-G290-H290-I290+J290</f>
        <v>0</v>
      </c>
      <c r="T290" s="6">
        <f t="shared" si="92"/>
        <v>0</v>
      </c>
      <c r="U290" s="39">
        <f t="shared" si="93"/>
        <v>0</v>
      </c>
      <c r="V290" s="6">
        <f t="shared" si="77"/>
        <v>0</v>
      </c>
      <c r="W290" s="105"/>
      <c r="X290" s="10"/>
      <c r="Y290" s="105"/>
      <c r="Z290" s="10"/>
      <c r="AA290" s="105"/>
      <c r="AB290" s="10"/>
      <c r="AC290" s="107"/>
      <c r="AD290" s="29"/>
      <c r="AE290" s="106">
        <f t="shared" si="94"/>
        <v>0</v>
      </c>
      <c r="AF290" s="20">
        <f t="shared" si="78"/>
        <v>0</v>
      </c>
      <c r="AG290" s="16" t="b">
        <f t="shared" si="79"/>
        <v>0</v>
      </c>
      <c r="AH290" s="16" t="b">
        <f t="shared" si="80"/>
        <v>0</v>
      </c>
      <c r="AI290" s="16" t="b">
        <f t="shared" si="81"/>
        <v>0</v>
      </c>
      <c r="AJ290" s="41" t="b">
        <f t="shared" si="82"/>
        <v>0</v>
      </c>
      <c r="AK290" s="60" t="b">
        <f t="shared" si="83"/>
        <v>0</v>
      </c>
      <c r="AL290" s="61" t="b">
        <f t="shared" si="84"/>
        <v>0</v>
      </c>
      <c r="AM290" s="54" t="b">
        <f t="shared" si="85"/>
        <v>0</v>
      </c>
      <c r="AN290" s="55" t="b">
        <f t="shared" si="86"/>
        <v>0</v>
      </c>
      <c r="AO290" s="46" t="b">
        <f t="shared" si="87"/>
        <v>0</v>
      </c>
      <c r="AP290" s="47" t="b">
        <f t="shared" si="88"/>
        <v>0</v>
      </c>
      <c r="AQ290" s="44" t="b">
        <f t="shared" si="89"/>
        <v>0</v>
      </c>
      <c r="AR290" s="45" t="b">
        <f t="shared" si="90"/>
        <v>0</v>
      </c>
    </row>
    <row r="291" spans="1:44" s="15" customFormat="1" ht="15.75" hidden="1" x14ac:dyDescent="0.25">
      <c r="A291" s="3">
        <v>44483</v>
      </c>
      <c r="B291" s="3"/>
      <c r="C291" s="98" t="str">
        <f t="shared" si="91"/>
        <v>Thursday</v>
      </c>
      <c r="D291" s="100" t="str">
        <f>IFERROR(INDEX(Holidays!$B$2:$B$995,MATCH(A291,Holidays!$A$2:$A$995,0)),"")</f>
        <v/>
      </c>
      <c r="E291" s="4"/>
      <c r="F291" s="4"/>
      <c r="G291" s="5"/>
      <c r="H291" s="5"/>
      <c r="I291" s="5"/>
      <c r="J291" s="5"/>
      <c r="K291" s="70"/>
      <c r="L291" s="43"/>
      <c r="M291" s="54"/>
      <c r="N291" s="55"/>
      <c r="O291" s="46"/>
      <c r="P291" s="47"/>
      <c r="Q291" s="64"/>
      <c r="R291" s="65"/>
      <c r="S291" s="42">
        <f>SUM(F291-E291)-G291-H291-I291+J291</f>
        <v>0</v>
      </c>
      <c r="T291" s="6">
        <f t="shared" si="92"/>
        <v>0</v>
      </c>
      <c r="U291" s="39">
        <f t="shared" si="93"/>
        <v>0</v>
      </c>
      <c r="V291" s="6">
        <f t="shared" si="77"/>
        <v>0</v>
      </c>
      <c r="W291" s="105"/>
      <c r="X291" s="10"/>
      <c r="Y291" s="105"/>
      <c r="Z291" s="10"/>
      <c r="AA291" s="105"/>
      <c r="AB291" s="10"/>
      <c r="AC291" s="107"/>
      <c r="AD291" s="29"/>
      <c r="AE291" s="106">
        <f t="shared" si="94"/>
        <v>0</v>
      </c>
      <c r="AF291" s="20">
        <f t="shared" si="78"/>
        <v>0</v>
      </c>
      <c r="AG291" s="16" t="b">
        <f t="shared" si="79"/>
        <v>0</v>
      </c>
      <c r="AH291" s="16" t="b">
        <f t="shared" si="80"/>
        <v>0</v>
      </c>
      <c r="AI291" s="16" t="b">
        <f t="shared" si="81"/>
        <v>0</v>
      </c>
      <c r="AJ291" s="41" t="b">
        <f t="shared" si="82"/>
        <v>0</v>
      </c>
      <c r="AK291" s="60" t="b">
        <f t="shared" si="83"/>
        <v>0</v>
      </c>
      <c r="AL291" s="61" t="b">
        <f t="shared" si="84"/>
        <v>0</v>
      </c>
      <c r="AM291" s="54" t="b">
        <f t="shared" si="85"/>
        <v>0</v>
      </c>
      <c r="AN291" s="55" t="b">
        <f t="shared" si="86"/>
        <v>0</v>
      </c>
      <c r="AO291" s="46" t="b">
        <f t="shared" si="87"/>
        <v>0</v>
      </c>
      <c r="AP291" s="47" t="b">
        <f t="shared" si="88"/>
        <v>0</v>
      </c>
      <c r="AQ291" s="44" t="b">
        <f t="shared" si="89"/>
        <v>0</v>
      </c>
      <c r="AR291" s="45" t="b">
        <f t="shared" si="90"/>
        <v>0</v>
      </c>
    </row>
    <row r="292" spans="1:44" s="15" customFormat="1" ht="15.75" hidden="1" x14ac:dyDescent="0.25">
      <c r="A292" s="3">
        <v>44484</v>
      </c>
      <c r="B292" s="3"/>
      <c r="C292" s="98" t="str">
        <f t="shared" si="91"/>
        <v>Friday</v>
      </c>
      <c r="D292" s="100" t="str">
        <f>IFERROR(INDEX(Holidays!$B$2:$B$995,MATCH(A292,Holidays!$A$2:$A$995,0)),"")</f>
        <v>White Cane Safety Day</v>
      </c>
      <c r="E292" s="4"/>
      <c r="F292" s="4"/>
      <c r="G292" s="5"/>
      <c r="H292" s="5"/>
      <c r="I292" s="5"/>
      <c r="J292" s="5"/>
      <c r="K292" s="70"/>
      <c r="L292" s="43"/>
      <c r="M292" s="54"/>
      <c r="N292" s="55"/>
      <c r="O292" s="46"/>
      <c r="P292" s="47"/>
      <c r="Q292" s="64"/>
      <c r="R292" s="65"/>
      <c r="S292" s="42">
        <f t="shared" si="76"/>
        <v>0</v>
      </c>
      <c r="T292" s="6">
        <f t="shared" si="92"/>
        <v>0</v>
      </c>
      <c r="U292" s="39">
        <f t="shared" si="93"/>
        <v>0</v>
      </c>
      <c r="V292" s="6">
        <f t="shared" si="77"/>
        <v>0</v>
      </c>
      <c r="W292" s="105"/>
      <c r="X292" s="10"/>
      <c r="Y292" s="105"/>
      <c r="Z292" s="10"/>
      <c r="AA292" s="105"/>
      <c r="AB292" s="10"/>
      <c r="AC292" s="107"/>
      <c r="AD292" s="29"/>
      <c r="AE292" s="106">
        <f t="shared" si="94"/>
        <v>0</v>
      </c>
      <c r="AF292" s="20">
        <f t="shared" si="78"/>
        <v>0</v>
      </c>
      <c r="AG292" s="16" t="b">
        <f t="shared" si="79"/>
        <v>0</v>
      </c>
      <c r="AH292" s="16" t="b">
        <f t="shared" si="80"/>
        <v>0</v>
      </c>
      <c r="AI292" s="16" t="b">
        <f t="shared" si="81"/>
        <v>0</v>
      </c>
      <c r="AJ292" s="41" t="b">
        <f t="shared" si="82"/>
        <v>0</v>
      </c>
      <c r="AK292" s="60" t="b">
        <f t="shared" si="83"/>
        <v>0</v>
      </c>
      <c r="AL292" s="61" t="b">
        <f t="shared" si="84"/>
        <v>0</v>
      </c>
      <c r="AM292" s="54" t="b">
        <f t="shared" si="85"/>
        <v>0</v>
      </c>
      <c r="AN292" s="55" t="b">
        <f t="shared" si="86"/>
        <v>0</v>
      </c>
      <c r="AO292" s="46" t="b">
        <f t="shared" si="87"/>
        <v>0</v>
      </c>
      <c r="AP292" s="47" t="b">
        <f t="shared" si="88"/>
        <v>0</v>
      </c>
      <c r="AQ292" s="44" t="b">
        <f t="shared" si="89"/>
        <v>0</v>
      </c>
      <c r="AR292" s="45" t="b">
        <f t="shared" si="90"/>
        <v>0</v>
      </c>
    </row>
    <row r="293" spans="1:44" s="15" customFormat="1" ht="15.75" hidden="1" x14ac:dyDescent="0.25">
      <c r="A293" s="3">
        <v>44485</v>
      </c>
      <c r="B293" s="3"/>
      <c r="C293" s="98" t="str">
        <f t="shared" si="91"/>
        <v>Saturday</v>
      </c>
      <c r="D293" s="100" t="str">
        <f>IFERROR(INDEX(Holidays!$B$2:$B$995,MATCH(A293,Holidays!$A$2:$A$995,0)),"")</f>
        <v>Sweetest Day</v>
      </c>
      <c r="E293" s="4"/>
      <c r="F293" s="4"/>
      <c r="G293" s="5"/>
      <c r="H293" s="5"/>
      <c r="I293" s="5"/>
      <c r="J293" s="5"/>
      <c r="K293" s="70"/>
      <c r="L293" s="43"/>
      <c r="M293" s="54"/>
      <c r="N293" s="55"/>
      <c r="O293" s="46"/>
      <c r="P293" s="47"/>
      <c r="Q293" s="64"/>
      <c r="R293" s="65"/>
      <c r="S293" s="42">
        <f t="shared" si="76"/>
        <v>0</v>
      </c>
      <c r="T293" s="6">
        <f t="shared" si="92"/>
        <v>0</v>
      </c>
      <c r="U293" s="39">
        <f t="shared" si="93"/>
        <v>0</v>
      </c>
      <c r="V293" s="6">
        <f t="shared" si="77"/>
        <v>0</v>
      </c>
      <c r="W293" s="105"/>
      <c r="X293" s="10"/>
      <c r="Y293" s="105"/>
      <c r="Z293" s="10"/>
      <c r="AA293" s="105"/>
      <c r="AB293" s="10"/>
      <c r="AC293" s="107"/>
      <c r="AD293" s="29"/>
      <c r="AE293" s="106">
        <f t="shared" si="94"/>
        <v>0</v>
      </c>
      <c r="AF293" s="20">
        <f t="shared" si="78"/>
        <v>0</v>
      </c>
      <c r="AG293" s="16" t="b">
        <f t="shared" si="79"/>
        <v>0</v>
      </c>
      <c r="AH293" s="16" t="b">
        <f t="shared" si="80"/>
        <v>0</v>
      </c>
      <c r="AI293" s="16" t="b">
        <f t="shared" si="81"/>
        <v>0</v>
      </c>
      <c r="AJ293" s="41" t="b">
        <f t="shared" si="82"/>
        <v>0</v>
      </c>
      <c r="AK293" s="60" t="b">
        <f t="shared" si="83"/>
        <v>0</v>
      </c>
      <c r="AL293" s="61" t="b">
        <f t="shared" si="84"/>
        <v>0</v>
      </c>
      <c r="AM293" s="54" t="b">
        <f t="shared" si="85"/>
        <v>0</v>
      </c>
      <c r="AN293" s="55" t="b">
        <f t="shared" si="86"/>
        <v>0</v>
      </c>
      <c r="AO293" s="46" t="b">
        <f t="shared" si="87"/>
        <v>0</v>
      </c>
      <c r="AP293" s="47" t="b">
        <f t="shared" si="88"/>
        <v>0</v>
      </c>
      <c r="AQ293" s="44" t="b">
        <f t="shared" si="89"/>
        <v>0</v>
      </c>
      <c r="AR293" s="45" t="b">
        <f t="shared" si="90"/>
        <v>0</v>
      </c>
    </row>
    <row r="294" spans="1:44" s="15" customFormat="1" ht="15.75" hidden="1" x14ac:dyDescent="0.25">
      <c r="A294" s="3">
        <v>44486</v>
      </c>
      <c r="B294" s="3"/>
      <c r="C294" s="98" t="str">
        <f t="shared" si="91"/>
        <v>Sunday</v>
      </c>
      <c r="D294" s="100" t="str">
        <f>IFERROR(INDEX(Holidays!$B$2:$B$995,MATCH(A294,Holidays!$A$2:$A$995,0)),"")</f>
        <v/>
      </c>
      <c r="E294" s="4"/>
      <c r="F294" s="4"/>
      <c r="G294" s="5"/>
      <c r="H294" s="5"/>
      <c r="I294" s="5"/>
      <c r="J294" s="5"/>
      <c r="K294" s="70"/>
      <c r="L294" s="43"/>
      <c r="M294" s="54"/>
      <c r="N294" s="55"/>
      <c r="O294" s="46"/>
      <c r="P294" s="47"/>
      <c r="Q294" s="64"/>
      <c r="R294" s="65"/>
      <c r="S294" s="42">
        <f t="shared" si="76"/>
        <v>0</v>
      </c>
      <c r="T294" s="6">
        <f t="shared" si="92"/>
        <v>0</v>
      </c>
      <c r="U294" s="39">
        <f t="shared" si="93"/>
        <v>0</v>
      </c>
      <c r="V294" s="6">
        <f t="shared" si="77"/>
        <v>0</v>
      </c>
      <c r="W294" s="105"/>
      <c r="X294" s="10"/>
      <c r="Y294" s="105"/>
      <c r="Z294" s="10"/>
      <c r="AA294" s="105"/>
      <c r="AB294" s="10"/>
      <c r="AC294" s="107"/>
      <c r="AD294" s="29"/>
      <c r="AE294" s="106">
        <f t="shared" si="94"/>
        <v>0</v>
      </c>
      <c r="AF294" s="20">
        <f t="shared" si="78"/>
        <v>0</v>
      </c>
      <c r="AG294" s="16" t="b">
        <f t="shared" si="79"/>
        <v>0</v>
      </c>
      <c r="AH294" s="16" t="b">
        <f t="shared" si="80"/>
        <v>0</v>
      </c>
      <c r="AI294" s="16" t="b">
        <f t="shared" si="81"/>
        <v>0</v>
      </c>
      <c r="AJ294" s="41" t="b">
        <f t="shared" si="82"/>
        <v>0</v>
      </c>
      <c r="AK294" s="60" t="b">
        <f t="shared" si="83"/>
        <v>0</v>
      </c>
      <c r="AL294" s="61" t="b">
        <f t="shared" si="84"/>
        <v>0</v>
      </c>
      <c r="AM294" s="54" t="b">
        <f t="shared" si="85"/>
        <v>0</v>
      </c>
      <c r="AN294" s="55" t="b">
        <f t="shared" si="86"/>
        <v>0</v>
      </c>
      <c r="AO294" s="46" t="b">
        <f t="shared" si="87"/>
        <v>0</v>
      </c>
      <c r="AP294" s="47" t="b">
        <f t="shared" si="88"/>
        <v>0</v>
      </c>
      <c r="AQ294" s="44" t="b">
        <f t="shared" si="89"/>
        <v>0</v>
      </c>
      <c r="AR294" s="45" t="b">
        <f t="shared" si="90"/>
        <v>0</v>
      </c>
    </row>
    <row r="295" spans="1:44" s="15" customFormat="1" ht="15.75" hidden="1" x14ac:dyDescent="0.25">
      <c r="A295" s="3">
        <v>44487</v>
      </c>
      <c r="B295" s="3"/>
      <c r="C295" s="98" t="str">
        <f t="shared" si="91"/>
        <v>Monday</v>
      </c>
      <c r="D295" s="100" t="str">
        <f>IFERROR(INDEX(Holidays!$B$2:$B$995,MATCH(A295,Holidays!$A$2:$A$995,0)),"")</f>
        <v>Alaska Day</v>
      </c>
      <c r="E295" s="4"/>
      <c r="F295" s="4"/>
      <c r="G295" s="5"/>
      <c r="H295" s="5"/>
      <c r="I295" s="5"/>
      <c r="J295" s="5"/>
      <c r="K295" s="70"/>
      <c r="L295" s="43"/>
      <c r="M295" s="54"/>
      <c r="N295" s="55"/>
      <c r="O295" s="46"/>
      <c r="P295" s="47"/>
      <c r="Q295" s="64"/>
      <c r="R295" s="65"/>
      <c r="S295" s="42">
        <f t="shared" si="76"/>
        <v>0</v>
      </c>
      <c r="T295" s="6">
        <f t="shared" si="92"/>
        <v>0</v>
      </c>
      <c r="U295" s="39">
        <f t="shared" si="93"/>
        <v>0</v>
      </c>
      <c r="V295" s="6">
        <f t="shared" si="77"/>
        <v>0</v>
      </c>
      <c r="W295" s="105"/>
      <c r="X295" s="10"/>
      <c r="Y295" s="105"/>
      <c r="Z295" s="10"/>
      <c r="AA295" s="105"/>
      <c r="AB295" s="10"/>
      <c r="AC295" s="107"/>
      <c r="AD295" s="29"/>
      <c r="AE295" s="106">
        <f t="shared" si="94"/>
        <v>0</v>
      </c>
      <c r="AF295" s="20">
        <f t="shared" si="78"/>
        <v>0</v>
      </c>
      <c r="AG295" s="16" t="b">
        <f t="shared" si="79"/>
        <v>0</v>
      </c>
      <c r="AH295" s="16" t="b">
        <f t="shared" si="80"/>
        <v>0</v>
      </c>
      <c r="AI295" s="16" t="b">
        <f t="shared" si="81"/>
        <v>0</v>
      </c>
      <c r="AJ295" s="41" t="b">
        <f t="shared" si="82"/>
        <v>0</v>
      </c>
      <c r="AK295" s="60" t="b">
        <f t="shared" si="83"/>
        <v>0</v>
      </c>
      <c r="AL295" s="61" t="b">
        <f t="shared" si="84"/>
        <v>0</v>
      </c>
      <c r="AM295" s="54" t="b">
        <f t="shared" si="85"/>
        <v>0</v>
      </c>
      <c r="AN295" s="55" t="b">
        <f t="shared" si="86"/>
        <v>0</v>
      </c>
      <c r="AO295" s="46" t="b">
        <f t="shared" si="87"/>
        <v>0</v>
      </c>
      <c r="AP295" s="47" t="b">
        <f t="shared" si="88"/>
        <v>0</v>
      </c>
      <c r="AQ295" s="44" t="b">
        <f t="shared" si="89"/>
        <v>0</v>
      </c>
      <c r="AR295" s="45" t="b">
        <f t="shared" si="90"/>
        <v>0</v>
      </c>
    </row>
    <row r="296" spans="1:44" s="15" customFormat="1" ht="15.75" hidden="1" x14ac:dyDescent="0.25">
      <c r="A296" s="3">
        <v>44488</v>
      </c>
      <c r="B296" s="3"/>
      <c r="C296" s="98" t="str">
        <f t="shared" si="91"/>
        <v>Tuesday</v>
      </c>
      <c r="D296" s="100" t="str">
        <f>IFERROR(INDEX(Holidays!$B$2:$B$995,MATCH(A296,Holidays!$A$2:$A$995,0)),"")</f>
        <v>The Prophet's Birthday</v>
      </c>
      <c r="E296" s="4"/>
      <c r="F296" s="4"/>
      <c r="G296" s="5"/>
      <c r="H296" s="5"/>
      <c r="I296" s="5"/>
      <c r="J296" s="5"/>
      <c r="K296" s="70"/>
      <c r="L296" s="43"/>
      <c r="M296" s="54"/>
      <c r="N296" s="55"/>
      <c r="O296" s="46"/>
      <c r="P296" s="47"/>
      <c r="Q296" s="64"/>
      <c r="R296" s="65"/>
      <c r="S296" s="42">
        <f t="shared" si="76"/>
        <v>0</v>
      </c>
      <c r="T296" s="6">
        <f t="shared" si="92"/>
        <v>0</v>
      </c>
      <c r="U296" s="39">
        <f t="shared" si="93"/>
        <v>0</v>
      </c>
      <c r="V296" s="6">
        <f t="shared" si="77"/>
        <v>0</v>
      </c>
      <c r="W296" s="105"/>
      <c r="X296" s="10"/>
      <c r="Y296" s="105"/>
      <c r="Z296" s="10"/>
      <c r="AA296" s="105"/>
      <c r="AB296" s="10"/>
      <c r="AC296" s="107"/>
      <c r="AD296" s="29"/>
      <c r="AE296" s="106">
        <f t="shared" si="94"/>
        <v>0</v>
      </c>
      <c r="AF296" s="20">
        <f t="shared" si="78"/>
        <v>0</v>
      </c>
      <c r="AG296" s="16" t="b">
        <f t="shared" si="79"/>
        <v>0</v>
      </c>
      <c r="AH296" s="16" t="b">
        <f t="shared" si="80"/>
        <v>0</v>
      </c>
      <c r="AI296" s="16" t="b">
        <f t="shared" si="81"/>
        <v>0</v>
      </c>
      <c r="AJ296" s="41" t="b">
        <f t="shared" si="82"/>
        <v>0</v>
      </c>
      <c r="AK296" s="60" t="b">
        <f t="shared" si="83"/>
        <v>0</v>
      </c>
      <c r="AL296" s="61" t="b">
        <f t="shared" si="84"/>
        <v>0</v>
      </c>
      <c r="AM296" s="54" t="b">
        <f t="shared" si="85"/>
        <v>0</v>
      </c>
      <c r="AN296" s="55" t="b">
        <f t="shared" si="86"/>
        <v>0</v>
      </c>
      <c r="AO296" s="46" t="b">
        <f t="shared" si="87"/>
        <v>0</v>
      </c>
      <c r="AP296" s="47" t="b">
        <f t="shared" si="88"/>
        <v>0</v>
      </c>
      <c r="AQ296" s="44" t="b">
        <f t="shared" si="89"/>
        <v>0</v>
      </c>
      <c r="AR296" s="45" t="b">
        <f t="shared" si="90"/>
        <v>0</v>
      </c>
    </row>
    <row r="297" spans="1:44" s="15" customFormat="1" ht="15.75" hidden="1" x14ac:dyDescent="0.25">
      <c r="A297" s="3">
        <v>44489</v>
      </c>
      <c r="B297" s="3"/>
      <c r="C297" s="98" t="str">
        <f t="shared" si="91"/>
        <v>Wednesday</v>
      </c>
      <c r="D297" s="100" t="str">
        <f>IFERROR(INDEX(Holidays!$B$2:$B$995,MATCH(A297,Holidays!$A$2:$A$995,0)),"")</f>
        <v/>
      </c>
      <c r="E297" s="4"/>
      <c r="F297" s="4"/>
      <c r="G297" s="5"/>
      <c r="H297" s="5"/>
      <c r="I297" s="5"/>
      <c r="J297" s="5"/>
      <c r="K297" s="70"/>
      <c r="L297" s="43"/>
      <c r="M297" s="54"/>
      <c r="N297" s="55"/>
      <c r="O297" s="46"/>
      <c r="P297" s="47"/>
      <c r="Q297" s="64"/>
      <c r="R297" s="65"/>
      <c r="S297" s="42">
        <f t="shared" si="76"/>
        <v>0</v>
      </c>
      <c r="T297" s="6">
        <f t="shared" si="92"/>
        <v>0</v>
      </c>
      <c r="U297" s="39">
        <f t="shared" si="93"/>
        <v>0</v>
      </c>
      <c r="V297" s="6">
        <f t="shared" si="77"/>
        <v>0</v>
      </c>
      <c r="W297" s="105"/>
      <c r="X297" s="10"/>
      <c r="Y297" s="105"/>
      <c r="Z297" s="10"/>
      <c r="AA297" s="105"/>
      <c r="AB297" s="10"/>
      <c r="AC297" s="107"/>
      <c r="AD297" s="29"/>
      <c r="AE297" s="106">
        <f t="shared" si="94"/>
        <v>0</v>
      </c>
      <c r="AF297" s="20">
        <f t="shared" si="78"/>
        <v>0</v>
      </c>
      <c r="AG297" s="16" t="b">
        <f t="shared" si="79"/>
        <v>0</v>
      </c>
      <c r="AH297" s="16" t="b">
        <f t="shared" si="80"/>
        <v>0</v>
      </c>
      <c r="AI297" s="16" t="b">
        <f t="shared" si="81"/>
        <v>0</v>
      </c>
      <c r="AJ297" s="41" t="b">
        <f t="shared" si="82"/>
        <v>0</v>
      </c>
      <c r="AK297" s="60" t="b">
        <f t="shared" si="83"/>
        <v>0</v>
      </c>
      <c r="AL297" s="61" t="b">
        <f t="shared" si="84"/>
        <v>0</v>
      </c>
      <c r="AM297" s="54" t="b">
        <f t="shared" si="85"/>
        <v>0</v>
      </c>
      <c r="AN297" s="55" t="b">
        <f t="shared" si="86"/>
        <v>0</v>
      </c>
      <c r="AO297" s="46" t="b">
        <f t="shared" si="87"/>
        <v>0</v>
      </c>
      <c r="AP297" s="47" t="b">
        <f t="shared" si="88"/>
        <v>0</v>
      </c>
      <c r="AQ297" s="44" t="b">
        <f t="shared" si="89"/>
        <v>0</v>
      </c>
      <c r="AR297" s="45" t="b">
        <f t="shared" si="90"/>
        <v>0</v>
      </c>
    </row>
    <row r="298" spans="1:44" s="15" customFormat="1" ht="15.75" hidden="1" x14ac:dyDescent="0.25">
      <c r="A298" s="3">
        <v>44490</v>
      </c>
      <c r="B298" s="3"/>
      <c r="C298" s="98" t="str">
        <f t="shared" si="91"/>
        <v>Thursday</v>
      </c>
      <c r="D298" s="100" t="str">
        <f>IFERROR(INDEX(Holidays!$B$2:$B$995,MATCH(A298,Holidays!$A$2:$A$995,0)),"")</f>
        <v/>
      </c>
      <c r="E298" s="4"/>
      <c r="F298" s="4"/>
      <c r="G298" s="5"/>
      <c r="H298" s="5"/>
      <c r="I298" s="5"/>
      <c r="J298" s="5"/>
      <c r="K298" s="70"/>
      <c r="L298" s="43"/>
      <c r="M298" s="54"/>
      <c r="N298" s="55"/>
      <c r="O298" s="46"/>
      <c r="P298" s="47"/>
      <c r="Q298" s="64"/>
      <c r="R298" s="65"/>
      <c r="S298" s="42">
        <f t="shared" si="76"/>
        <v>0</v>
      </c>
      <c r="T298" s="6">
        <f t="shared" si="92"/>
        <v>0</v>
      </c>
      <c r="U298" s="39">
        <f t="shared" si="93"/>
        <v>0</v>
      </c>
      <c r="V298" s="6">
        <f t="shared" si="77"/>
        <v>0</v>
      </c>
      <c r="W298" s="105"/>
      <c r="X298" s="10"/>
      <c r="Y298" s="105"/>
      <c r="Z298" s="10"/>
      <c r="AA298" s="105"/>
      <c r="AB298" s="10"/>
      <c r="AC298" s="107"/>
      <c r="AD298" s="29"/>
      <c r="AE298" s="106">
        <f t="shared" si="94"/>
        <v>0</v>
      </c>
      <c r="AF298" s="20">
        <f t="shared" si="78"/>
        <v>0</v>
      </c>
      <c r="AG298" s="16" t="b">
        <f t="shared" si="79"/>
        <v>0</v>
      </c>
      <c r="AH298" s="16" t="b">
        <f t="shared" si="80"/>
        <v>0</v>
      </c>
      <c r="AI298" s="16" t="b">
        <f t="shared" si="81"/>
        <v>0</v>
      </c>
      <c r="AJ298" s="41" t="b">
        <f t="shared" si="82"/>
        <v>0</v>
      </c>
      <c r="AK298" s="60" t="b">
        <f t="shared" si="83"/>
        <v>0</v>
      </c>
      <c r="AL298" s="61" t="b">
        <f t="shared" si="84"/>
        <v>0</v>
      </c>
      <c r="AM298" s="54" t="b">
        <f t="shared" si="85"/>
        <v>0</v>
      </c>
      <c r="AN298" s="55" t="b">
        <f t="shared" si="86"/>
        <v>0</v>
      </c>
      <c r="AO298" s="46" t="b">
        <f t="shared" si="87"/>
        <v>0</v>
      </c>
      <c r="AP298" s="47" t="b">
        <f t="shared" si="88"/>
        <v>0</v>
      </c>
      <c r="AQ298" s="44" t="b">
        <f t="shared" si="89"/>
        <v>0</v>
      </c>
      <c r="AR298" s="45" t="b">
        <f t="shared" si="90"/>
        <v>0</v>
      </c>
    </row>
    <row r="299" spans="1:44" s="15" customFormat="1" ht="15.75" hidden="1" x14ac:dyDescent="0.25">
      <c r="A299" s="3">
        <v>44491</v>
      </c>
      <c r="B299" s="3"/>
      <c r="C299" s="98" t="str">
        <f t="shared" si="91"/>
        <v>Friday</v>
      </c>
      <c r="D299" s="100" t="str">
        <f>IFERROR(INDEX(Holidays!$B$2:$B$995,MATCH(A299,Holidays!$A$2:$A$995,0)),"")</f>
        <v/>
      </c>
      <c r="E299" s="4"/>
      <c r="F299" s="4"/>
      <c r="G299" s="5"/>
      <c r="H299" s="5"/>
      <c r="I299" s="5"/>
      <c r="J299" s="5"/>
      <c r="K299" s="70"/>
      <c r="L299" s="43"/>
      <c r="M299" s="54"/>
      <c r="N299" s="55"/>
      <c r="O299" s="46"/>
      <c r="P299" s="47"/>
      <c r="Q299" s="64"/>
      <c r="R299" s="65"/>
      <c r="S299" s="42">
        <f t="shared" si="76"/>
        <v>0</v>
      </c>
      <c r="T299" s="6">
        <f t="shared" si="92"/>
        <v>0</v>
      </c>
      <c r="U299" s="39">
        <f t="shared" si="93"/>
        <v>0</v>
      </c>
      <c r="V299" s="6">
        <f t="shared" si="77"/>
        <v>0</v>
      </c>
      <c r="W299" s="105"/>
      <c r="X299" s="10"/>
      <c r="Y299" s="105"/>
      <c r="Z299" s="10"/>
      <c r="AA299" s="105"/>
      <c r="AB299" s="10"/>
      <c r="AC299" s="107"/>
      <c r="AD299" s="29"/>
      <c r="AE299" s="106">
        <f t="shared" si="94"/>
        <v>0</v>
      </c>
      <c r="AF299" s="20">
        <f t="shared" si="78"/>
        <v>0</v>
      </c>
      <c r="AG299" s="16" t="b">
        <f t="shared" si="79"/>
        <v>0</v>
      </c>
      <c r="AH299" s="16" t="b">
        <f t="shared" si="80"/>
        <v>0</v>
      </c>
      <c r="AI299" s="16" t="b">
        <f t="shared" si="81"/>
        <v>0</v>
      </c>
      <c r="AJ299" s="41" t="b">
        <f t="shared" si="82"/>
        <v>0</v>
      </c>
      <c r="AK299" s="60" t="b">
        <f t="shared" si="83"/>
        <v>0</v>
      </c>
      <c r="AL299" s="61" t="b">
        <f t="shared" si="84"/>
        <v>0</v>
      </c>
      <c r="AM299" s="54" t="b">
        <f t="shared" si="85"/>
        <v>0</v>
      </c>
      <c r="AN299" s="55" t="b">
        <f t="shared" si="86"/>
        <v>0</v>
      </c>
      <c r="AO299" s="46" t="b">
        <f t="shared" si="87"/>
        <v>0</v>
      </c>
      <c r="AP299" s="47" t="b">
        <f t="shared" si="88"/>
        <v>0</v>
      </c>
      <c r="AQ299" s="44" t="b">
        <f t="shared" si="89"/>
        <v>0</v>
      </c>
      <c r="AR299" s="45" t="b">
        <f t="shared" si="90"/>
        <v>0</v>
      </c>
    </row>
    <row r="300" spans="1:44" s="15" customFormat="1" ht="15.75" hidden="1" x14ac:dyDescent="0.25">
      <c r="A300" s="3">
        <v>44492</v>
      </c>
      <c r="B300" s="3"/>
      <c r="C300" s="98" t="str">
        <f t="shared" si="91"/>
        <v>Saturday</v>
      </c>
      <c r="D300" s="100" t="str">
        <f>IFERROR(INDEX(Holidays!$B$2:$B$995,MATCH(A300,Holidays!$A$2:$A$995,0)),"")</f>
        <v/>
      </c>
      <c r="E300" s="4"/>
      <c r="F300" s="4"/>
      <c r="G300" s="5"/>
      <c r="H300" s="5"/>
      <c r="I300" s="5"/>
      <c r="J300" s="5"/>
      <c r="K300" s="70"/>
      <c r="L300" s="43"/>
      <c r="M300" s="54"/>
      <c r="N300" s="55"/>
      <c r="O300" s="46"/>
      <c r="P300" s="47"/>
      <c r="Q300" s="64"/>
      <c r="R300" s="65"/>
      <c r="S300" s="42">
        <f t="shared" si="76"/>
        <v>0</v>
      </c>
      <c r="T300" s="6">
        <f t="shared" si="92"/>
        <v>0</v>
      </c>
      <c r="U300" s="39">
        <f t="shared" si="93"/>
        <v>0</v>
      </c>
      <c r="V300" s="6">
        <f t="shared" si="77"/>
        <v>0</v>
      </c>
      <c r="W300" s="105"/>
      <c r="X300" s="10"/>
      <c r="Y300" s="105"/>
      <c r="Z300" s="10"/>
      <c r="AA300" s="105"/>
      <c r="AB300" s="10"/>
      <c r="AC300" s="107"/>
      <c r="AD300" s="29"/>
      <c r="AE300" s="106">
        <f t="shared" si="94"/>
        <v>0</v>
      </c>
      <c r="AF300" s="20">
        <f t="shared" si="78"/>
        <v>0</v>
      </c>
      <c r="AG300" s="16" t="b">
        <f t="shared" si="79"/>
        <v>0</v>
      </c>
      <c r="AH300" s="16" t="b">
        <f t="shared" si="80"/>
        <v>0</v>
      </c>
      <c r="AI300" s="16" t="b">
        <f t="shared" si="81"/>
        <v>0</v>
      </c>
      <c r="AJ300" s="41" t="b">
        <f t="shared" si="82"/>
        <v>0</v>
      </c>
      <c r="AK300" s="60" t="b">
        <f t="shared" si="83"/>
        <v>0</v>
      </c>
      <c r="AL300" s="61" t="b">
        <f t="shared" si="84"/>
        <v>0</v>
      </c>
      <c r="AM300" s="54" t="b">
        <f t="shared" si="85"/>
        <v>0</v>
      </c>
      <c r="AN300" s="55" t="b">
        <f t="shared" si="86"/>
        <v>0</v>
      </c>
      <c r="AO300" s="46" t="b">
        <f t="shared" si="87"/>
        <v>0</v>
      </c>
      <c r="AP300" s="47" t="b">
        <f t="shared" si="88"/>
        <v>0</v>
      </c>
      <c r="AQ300" s="44" t="b">
        <f t="shared" si="89"/>
        <v>0</v>
      </c>
      <c r="AR300" s="45" t="b">
        <f t="shared" si="90"/>
        <v>0</v>
      </c>
    </row>
    <row r="301" spans="1:44" s="15" customFormat="1" ht="15.75" hidden="1" x14ac:dyDescent="0.25">
      <c r="A301" s="3">
        <v>44493</v>
      </c>
      <c r="B301" s="3"/>
      <c r="C301" s="98" t="str">
        <f t="shared" si="91"/>
        <v>Sunday</v>
      </c>
      <c r="D301" s="100" t="str">
        <f>IFERROR(INDEX(Holidays!$B$2:$B$995,MATCH(A301,Holidays!$A$2:$A$995,0)),"")</f>
        <v/>
      </c>
      <c r="E301" s="4"/>
      <c r="F301" s="4"/>
      <c r="G301" s="5"/>
      <c r="H301" s="5"/>
      <c r="I301" s="5"/>
      <c r="J301" s="5"/>
      <c r="K301" s="70"/>
      <c r="L301" s="43"/>
      <c r="M301" s="54"/>
      <c r="N301" s="55"/>
      <c r="O301" s="46"/>
      <c r="P301" s="47"/>
      <c r="Q301" s="64"/>
      <c r="R301" s="65"/>
      <c r="S301" s="42">
        <f t="shared" si="76"/>
        <v>0</v>
      </c>
      <c r="T301" s="6">
        <f t="shared" si="92"/>
        <v>0</v>
      </c>
      <c r="U301" s="39">
        <f t="shared" si="93"/>
        <v>0</v>
      </c>
      <c r="V301" s="6">
        <f t="shared" si="77"/>
        <v>0</v>
      </c>
      <c r="W301" s="105"/>
      <c r="X301" s="10"/>
      <c r="Y301" s="105"/>
      <c r="Z301" s="10"/>
      <c r="AA301" s="105"/>
      <c r="AB301" s="10"/>
      <c r="AC301" s="107"/>
      <c r="AD301" s="29"/>
      <c r="AE301" s="106">
        <f t="shared" si="94"/>
        <v>0</v>
      </c>
      <c r="AF301" s="20">
        <f t="shared" si="78"/>
        <v>0</v>
      </c>
      <c r="AG301" s="16" t="b">
        <f t="shared" si="79"/>
        <v>0</v>
      </c>
      <c r="AH301" s="16" t="b">
        <f t="shared" si="80"/>
        <v>0</v>
      </c>
      <c r="AI301" s="16" t="b">
        <f t="shared" si="81"/>
        <v>0</v>
      </c>
      <c r="AJ301" s="41" t="b">
        <f t="shared" si="82"/>
        <v>0</v>
      </c>
      <c r="AK301" s="60" t="b">
        <f t="shared" si="83"/>
        <v>0</v>
      </c>
      <c r="AL301" s="61" t="b">
        <f t="shared" si="84"/>
        <v>0</v>
      </c>
      <c r="AM301" s="54" t="b">
        <f t="shared" si="85"/>
        <v>0</v>
      </c>
      <c r="AN301" s="55" t="b">
        <f t="shared" si="86"/>
        <v>0</v>
      </c>
      <c r="AO301" s="46" t="b">
        <f t="shared" si="87"/>
        <v>0</v>
      </c>
      <c r="AP301" s="47" t="b">
        <f t="shared" si="88"/>
        <v>0</v>
      </c>
      <c r="AQ301" s="44" t="b">
        <f t="shared" si="89"/>
        <v>0</v>
      </c>
      <c r="AR301" s="45" t="b">
        <f t="shared" si="90"/>
        <v>0</v>
      </c>
    </row>
    <row r="302" spans="1:44" s="15" customFormat="1" ht="15.75" hidden="1" x14ac:dyDescent="0.25">
      <c r="A302" s="3">
        <v>44494</v>
      </c>
      <c r="B302" s="3"/>
      <c r="C302" s="98" t="str">
        <f t="shared" si="91"/>
        <v>Monday</v>
      </c>
      <c r="D302" s="100" t="str">
        <f>IFERROR(INDEX(Holidays!$B$2:$B$995,MATCH(A302,Holidays!$A$2:$A$995,0)),"")</f>
        <v/>
      </c>
      <c r="E302" s="4"/>
      <c r="F302" s="4"/>
      <c r="G302" s="5"/>
      <c r="H302" s="5"/>
      <c r="I302" s="5"/>
      <c r="J302" s="5"/>
      <c r="K302" s="70"/>
      <c r="L302" s="43"/>
      <c r="M302" s="54"/>
      <c r="N302" s="55"/>
      <c r="O302" s="46"/>
      <c r="P302" s="47"/>
      <c r="Q302" s="64"/>
      <c r="R302" s="65"/>
      <c r="S302" s="42">
        <f t="shared" si="76"/>
        <v>0</v>
      </c>
      <c r="T302" s="6">
        <f t="shared" si="92"/>
        <v>0</v>
      </c>
      <c r="U302" s="39">
        <f t="shared" si="93"/>
        <v>0</v>
      </c>
      <c r="V302" s="6">
        <f t="shared" si="77"/>
        <v>0</v>
      </c>
      <c r="W302" s="105"/>
      <c r="X302" s="10"/>
      <c r="Y302" s="105"/>
      <c r="Z302" s="10"/>
      <c r="AA302" s="105"/>
      <c r="AB302" s="10"/>
      <c r="AC302" s="107"/>
      <c r="AD302" s="29"/>
      <c r="AE302" s="106">
        <f t="shared" si="94"/>
        <v>0</v>
      </c>
      <c r="AF302" s="20">
        <f t="shared" si="78"/>
        <v>0</v>
      </c>
      <c r="AG302" s="16" t="b">
        <f t="shared" si="79"/>
        <v>0</v>
      </c>
      <c r="AH302" s="16" t="b">
        <f t="shared" si="80"/>
        <v>0</v>
      </c>
      <c r="AI302" s="16" t="b">
        <f t="shared" si="81"/>
        <v>0</v>
      </c>
      <c r="AJ302" s="41" t="b">
        <f t="shared" si="82"/>
        <v>0</v>
      </c>
      <c r="AK302" s="60" t="b">
        <f t="shared" si="83"/>
        <v>0</v>
      </c>
      <c r="AL302" s="61" t="b">
        <f t="shared" si="84"/>
        <v>0</v>
      </c>
      <c r="AM302" s="54" t="b">
        <f t="shared" si="85"/>
        <v>0</v>
      </c>
      <c r="AN302" s="55" t="b">
        <f t="shared" si="86"/>
        <v>0</v>
      </c>
      <c r="AO302" s="46" t="b">
        <f t="shared" si="87"/>
        <v>0</v>
      </c>
      <c r="AP302" s="47" t="b">
        <f t="shared" si="88"/>
        <v>0</v>
      </c>
      <c r="AQ302" s="44" t="b">
        <f t="shared" si="89"/>
        <v>0</v>
      </c>
      <c r="AR302" s="45" t="b">
        <f t="shared" si="90"/>
        <v>0</v>
      </c>
    </row>
    <row r="303" spans="1:44" s="15" customFormat="1" ht="15.75" hidden="1" x14ac:dyDescent="0.25">
      <c r="A303" s="3">
        <v>44495</v>
      </c>
      <c r="B303" s="3"/>
      <c r="C303" s="98" t="str">
        <f t="shared" si="91"/>
        <v>Tuesday</v>
      </c>
      <c r="D303" s="100" t="str">
        <f>IFERROR(INDEX(Holidays!$B$2:$B$995,MATCH(A303,Holidays!$A$2:$A$995,0)),"")</f>
        <v/>
      </c>
      <c r="E303" s="4"/>
      <c r="F303" s="4"/>
      <c r="G303" s="5"/>
      <c r="H303" s="5"/>
      <c r="I303" s="5"/>
      <c r="J303" s="5"/>
      <c r="K303" s="70"/>
      <c r="L303" s="43"/>
      <c r="M303" s="54"/>
      <c r="N303" s="55"/>
      <c r="O303" s="46"/>
      <c r="P303" s="47"/>
      <c r="Q303" s="64"/>
      <c r="R303" s="65"/>
      <c r="S303" s="42">
        <f t="shared" si="76"/>
        <v>0</v>
      </c>
      <c r="T303" s="6">
        <f t="shared" si="92"/>
        <v>0</v>
      </c>
      <c r="U303" s="39">
        <f t="shared" si="93"/>
        <v>0</v>
      </c>
      <c r="V303" s="6">
        <f t="shared" si="77"/>
        <v>0</v>
      </c>
      <c r="W303" s="105"/>
      <c r="X303" s="10"/>
      <c r="Y303" s="105"/>
      <c r="Z303" s="10"/>
      <c r="AA303" s="105"/>
      <c r="AB303" s="10"/>
      <c r="AC303" s="107"/>
      <c r="AD303" s="29"/>
      <c r="AE303" s="106">
        <f t="shared" si="94"/>
        <v>0</v>
      </c>
      <c r="AF303" s="20">
        <f t="shared" si="78"/>
        <v>0</v>
      </c>
      <c r="AG303" s="16" t="b">
        <f t="shared" si="79"/>
        <v>0</v>
      </c>
      <c r="AH303" s="16" t="b">
        <f t="shared" si="80"/>
        <v>0</v>
      </c>
      <c r="AI303" s="16" t="b">
        <f t="shared" si="81"/>
        <v>0</v>
      </c>
      <c r="AJ303" s="41" t="b">
        <f t="shared" si="82"/>
        <v>0</v>
      </c>
      <c r="AK303" s="60" t="b">
        <f t="shared" si="83"/>
        <v>0</v>
      </c>
      <c r="AL303" s="61" t="b">
        <f t="shared" si="84"/>
        <v>0</v>
      </c>
      <c r="AM303" s="54" t="b">
        <f t="shared" si="85"/>
        <v>0</v>
      </c>
      <c r="AN303" s="55" t="b">
        <f t="shared" si="86"/>
        <v>0</v>
      </c>
      <c r="AO303" s="46" t="b">
        <f t="shared" si="87"/>
        <v>0</v>
      </c>
      <c r="AP303" s="47" t="b">
        <f t="shared" si="88"/>
        <v>0</v>
      </c>
      <c r="AQ303" s="44" t="b">
        <f t="shared" si="89"/>
        <v>0</v>
      </c>
      <c r="AR303" s="45" t="b">
        <f t="shared" si="90"/>
        <v>0</v>
      </c>
    </row>
    <row r="304" spans="1:44" s="15" customFormat="1" ht="15.75" hidden="1" x14ac:dyDescent="0.25">
      <c r="A304" s="3">
        <v>44496</v>
      </c>
      <c r="B304" s="3"/>
      <c r="C304" s="98" t="str">
        <f t="shared" si="91"/>
        <v>Wednesday</v>
      </c>
      <c r="D304" s="100" t="str">
        <f>IFERROR(INDEX(Holidays!$B$2:$B$995,MATCH(A304,Holidays!$A$2:$A$995,0)),"")</f>
        <v/>
      </c>
      <c r="E304" s="4"/>
      <c r="F304" s="4"/>
      <c r="G304" s="5"/>
      <c r="H304" s="5"/>
      <c r="I304" s="5"/>
      <c r="J304" s="5"/>
      <c r="K304" s="70"/>
      <c r="L304" s="43"/>
      <c r="M304" s="54"/>
      <c r="N304" s="55"/>
      <c r="O304" s="46"/>
      <c r="P304" s="47"/>
      <c r="Q304" s="64"/>
      <c r="R304" s="65"/>
      <c r="S304" s="42">
        <f t="shared" si="76"/>
        <v>0</v>
      </c>
      <c r="T304" s="6">
        <f t="shared" si="92"/>
        <v>0</v>
      </c>
      <c r="U304" s="39">
        <f t="shared" si="93"/>
        <v>0</v>
      </c>
      <c r="V304" s="6">
        <f t="shared" si="77"/>
        <v>0</v>
      </c>
      <c r="W304" s="105"/>
      <c r="X304" s="10"/>
      <c r="Y304" s="105"/>
      <c r="Z304" s="10"/>
      <c r="AA304" s="105"/>
      <c r="AB304" s="10"/>
      <c r="AC304" s="107"/>
      <c r="AD304" s="29"/>
      <c r="AE304" s="106">
        <f t="shared" si="94"/>
        <v>0</v>
      </c>
      <c r="AF304" s="20">
        <f t="shared" si="78"/>
        <v>0</v>
      </c>
      <c r="AG304" s="16" t="b">
        <f t="shared" si="79"/>
        <v>0</v>
      </c>
      <c r="AH304" s="16" t="b">
        <f t="shared" si="80"/>
        <v>0</v>
      </c>
      <c r="AI304" s="16" t="b">
        <f t="shared" si="81"/>
        <v>0</v>
      </c>
      <c r="AJ304" s="41" t="b">
        <f t="shared" si="82"/>
        <v>0</v>
      </c>
      <c r="AK304" s="60" t="b">
        <f t="shared" si="83"/>
        <v>0</v>
      </c>
      <c r="AL304" s="61" t="b">
        <f t="shared" si="84"/>
        <v>0</v>
      </c>
      <c r="AM304" s="54" t="b">
        <f t="shared" si="85"/>
        <v>0</v>
      </c>
      <c r="AN304" s="55" t="b">
        <f t="shared" si="86"/>
        <v>0</v>
      </c>
      <c r="AO304" s="46" t="b">
        <f t="shared" si="87"/>
        <v>0</v>
      </c>
      <c r="AP304" s="47" t="b">
        <f t="shared" si="88"/>
        <v>0</v>
      </c>
      <c r="AQ304" s="44" t="b">
        <f t="shared" si="89"/>
        <v>0</v>
      </c>
      <c r="AR304" s="45" t="b">
        <f t="shared" si="90"/>
        <v>0</v>
      </c>
    </row>
    <row r="305" spans="1:44" s="15" customFormat="1" ht="15.75" hidden="1" x14ac:dyDescent="0.25">
      <c r="A305" s="3">
        <v>44497</v>
      </c>
      <c r="B305" s="3"/>
      <c r="C305" s="98" t="str">
        <f t="shared" si="91"/>
        <v>Thursday</v>
      </c>
      <c r="D305" s="100" t="str">
        <f>IFERROR(INDEX(Holidays!$B$2:$B$995,MATCH(A305,Holidays!$A$2:$A$995,0)),"")</f>
        <v/>
      </c>
      <c r="E305" s="4"/>
      <c r="F305" s="4"/>
      <c r="G305" s="5"/>
      <c r="H305" s="5"/>
      <c r="I305" s="5"/>
      <c r="J305" s="5"/>
      <c r="K305" s="70"/>
      <c r="L305" s="43"/>
      <c r="M305" s="54"/>
      <c r="N305" s="55"/>
      <c r="O305" s="46"/>
      <c r="P305" s="47"/>
      <c r="Q305" s="64"/>
      <c r="R305" s="65"/>
      <c r="S305" s="42">
        <f t="shared" si="76"/>
        <v>0</v>
      </c>
      <c r="T305" s="6">
        <f t="shared" si="92"/>
        <v>0</v>
      </c>
      <c r="U305" s="39">
        <f t="shared" si="93"/>
        <v>0</v>
      </c>
      <c r="V305" s="6">
        <f t="shared" si="77"/>
        <v>0</v>
      </c>
      <c r="W305" s="105"/>
      <c r="X305" s="10"/>
      <c r="Y305" s="105"/>
      <c r="Z305" s="10"/>
      <c r="AA305" s="105"/>
      <c r="AB305" s="10"/>
      <c r="AC305" s="107"/>
      <c r="AD305" s="29"/>
      <c r="AE305" s="106">
        <f t="shared" si="94"/>
        <v>0</v>
      </c>
      <c r="AF305" s="20">
        <f t="shared" si="78"/>
        <v>0</v>
      </c>
      <c r="AG305" s="16" t="b">
        <f t="shared" si="79"/>
        <v>0</v>
      </c>
      <c r="AH305" s="16" t="b">
        <f t="shared" si="80"/>
        <v>0</v>
      </c>
      <c r="AI305" s="16" t="b">
        <f t="shared" si="81"/>
        <v>0</v>
      </c>
      <c r="AJ305" s="41" t="b">
        <f t="shared" si="82"/>
        <v>0</v>
      </c>
      <c r="AK305" s="60" t="b">
        <f t="shared" si="83"/>
        <v>0</v>
      </c>
      <c r="AL305" s="61" t="b">
        <f t="shared" si="84"/>
        <v>0</v>
      </c>
      <c r="AM305" s="54" t="b">
        <f t="shared" si="85"/>
        <v>0</v>
      </c>
      <c r="AN305" s="55" t="b">
        <f t="shared" si="86"/>
        <v>0</v>
      </c>
      <c r="AO305" s="46" t="b">
        <f t="shared" si="87"/>
        <v>0</v>
      </c>
      <c r="AP305" s="47" t="b">
        <f t="shared" si="88"/>
        <v>0</v>
      </c>
      <c r="AQ305" s="44" t="b">
        <f t="shared" si="89"/>
        <v>0</v>
      </c>
      <c r="AR305" s="45" t="b">
        <f t="shared" si="90"/>
        <v>0</v>
      </c>
    </row>
    <row r="306" spans="1:44" s="15" customFormat="1" ht="15.75" hidden="1" x14ac:dyDescent="0.25">
      <c r="A306" s="3">
        <v>44498</v>
      </c>
      <c r="B306" s="3"/>
      <c r="C306" s="98" t="str">
        <f t="shared" si="91"/>
        <v>Friday</v>
      </c>
      <c r="D306" s="100" t="str">
        <f>IFERROR(INDEX(Holidays!$B$2:$B$995,MATCH(A306,Holidays!$A$2:$A$995,0)),"")</f>
        <v>Nevada Day</v>
      </c>
      <c r="E306" s="4"/>
      <c r="F306" s="4"/>
      <c r="G306" s="5"/>
      <c r="H306" s="5"/>
      <c r="I306" s="5"/>
      <c r="J306" s="5"/>
      <c r="K306" s="70"/>
      <c r="L306" s="43"/>
      <c r="M306" s="54"/>
      <c r="N306" s="55"/>
      <c r="O306" s="46"/>
      <c r="P306" s="47"/>
      <c r="Q306" s="64"/>
      <c r="R306" s="65"/>
      <c r="S306" s="42">
        <f t="shared" si="76"/>
        <v>0</v>
      </c>
      <c r="T306" s="6">
        <f t="shared" si="92"/>
        <v>0</v>
      </c>
      <c r="U306" s="39">
        <f t="shared" si="93"/>
        <v>0</v>
      </c>
      <c r="V306" s="6">
        <f t="shared" si="77"/>
        <v>0</v>
      </c>
      <c r="W306" s="105"/>
      <c r="X306" s="10"/>
      <c r="Y306" s="105"/>
      <c r="Z306" s="10"/>
      <c r="AA306" s="105"/>
      <c r="AB306" s="10"/>
      <c r="AC306" s="107"/>
      <c r="AD306" s="29"/>
      <c r="AE306" s="106">
        <f t="shared" si="94"/>
        <v>0</v>
      </c>
      <c r="AF306" s="20">
        <f t="shared" si="78"/>
        <v>0</v>
      </c>
      <c r="AG306" s="16" t="b">
        <f t="shared" si="79"/>
        <v>0</v>
      </c>
      <c r="AH306" s="16" t="b">
        <f t="shared" si="80"/>
        <v>0</v>
      </c>
      <c r="AI306" s="16" t="b">
        <f t="shared" si="81"/>
        <v>0</v>
      </c>
      <c r="AJ306" s="41" t="b">
        <f t="shared" si="82"/>
        <v>0</v>
      </c>
      <c r="AK306" s="60" t="b">
        <f t="shared" si="83"/>
        <v>0</v>
      </c>
      <c r="AL306" s="61" t="b">
        <f t="shared" si="84"/>
        <v>0</v>
      </c>
      <c r="AM306" s="54" t="b">
        <f t="shared" si="85"/>
        <v>0</v>
      </c>
      <c r="AN306" s="55" t="b">
        <f t="shared" si="86"/>
        <v>0</v>
      </c>
      <c r="AO306" s="46" t="b">
        <f t="shared" si="87"/>
        <v>0</v>
      </c>
      <c r="AP306" s="47" t="b">
        <f t="shared" si="88"/>
        <v>0</v>
      </c>
      <c r="AQ306" s="44" t="b">
        <f t="shared" si="89"/>
        <v>0</v>
      </c>
      <c r="AR306" s="45" t="b">
        <f t="shared" si="90"/>
        <v>0</v>
      </c>
    </row>
    <row r="307" spans="1:44" s="15" customFormat="1" ht="15.75" hidden="1" x14ac:dyDescent="0.25">
      <c r="A307" s="3">
        <v>44499</v>
      </c>
      <c r="B307" s="3"/>
      <c r="C307" s="98" t="str">
        <f t="shared" si="91"/>
        <v>Saturday</v>
      </c>
      <c r="D307" s="100" t="str">
        <f>IFERROR(INDEX(Holidays!$B$2:$B$995,MATCH(A307,Holidays!$A$2:$A$995,0)),"")</f>
        <v/>
      </c>
      <c r="E307" s="4"/>
      <c r="F307" s="4"/>
      <c r="G307" s="5"/>
      <c r="H307" s="5"/>
      <c r="I307" s="5"/>
      <c r="J307" s="5"/>
      <c r="K307" s="70"/>
      <c r="L307" s="43"/>
      <c r="M307" s="54"/>
      <c r="N307" s="55"/>
      <c r="O307" s="46"/>
      <c r="P307" s="47"/>
      <c r="Q307" s="64"/>
      <c r="R307" s="65"/>
      <c r="S307" s="42">
        <f t="shared" si="76"/>
        <v>0</v>
      </c>
      <c r="T307" s="6">
        <f t="shared" si="92"/>
        <v>0</v>
      </c>
      <c r="U307" s="39">
        <f t="shared" si="93"/>
        <v>0</v>
      </c>
      <c r="V307" s="6">
        <f t="shared" si="77"/>
        <v>0</v>
      </c>
      <c r="W307" s="105"/>
      <c r="X307" s="10"/>
      <c r="Y307" s="105"/>
      <c r="Z307" s="10"/>
      <c r="AA307" s="105"/>
      <c r="AB307" s="10"/>
      <c r="AC307" s="107"/>
      <c r="AD307" s="29"/>
      <c r="AE307" s="106">
        <f t="shared" si="94"/>
        <v>0</v>
      </c>
      <c r="AF307" s="20">
        <f t="shared" si="78"/>
        <v>0</v>
      </c>
      <c r="AG307" s="16" t="b">
        <f t="shared" si="79"/>
        <v>0</v>
      </c>
      <c r="AH307" s="16" t="b">
        <f t="shared" si="80"/>
        <v>0</v>
      </c>
      <c r="AI307" s="16" t="b">
        <f t="shared" si="81"/>
        <v>0</v>
      </c>
      <c r="AJ307" s="41" t="b">
        <f t="shared" si="82"/>
        <v>0</v>
      </c>
      <c r="AK307" s="60" t="b">
        <f t="shared" si="83"/>
        <v>0</v>
      </c>
      <c r="AL307" s="61" t="b">
        <f t="shared" si="84"/>
        <v>0</v>
      </c>
      <c r="AM307" s="54" t="b">
        <f t="shared" si="85"/>
        <v>0</v>
      </c>
      <c r="AN307" s="55" t="b">
        <f t="shared" si="86"/>
        <v>0</v>
      </c>
      <c r="AO307" s="46" t="b">
        <f t="shared" si="87"/>
        <v>0</v>
      </c>
      <c r="AP307" s="47" t="b">
        <f t="shared" si="88"/>
        <v>0</v>
      </c>
      <c r="AQ307" s="44" t="b">
        <f t="shared" si="89"/>
        <v>0</v>
      </c>
      <c r="AR307" s="45" t="b">
        <f t="shared" si="90"/>
        <v>0</v>
      </c>
    </row>
    <row r="308" spans="1:44" s="15" customFormat="1" ht="15.75" hidden="1" x14ac:dyDescent="0.25">
      <c r="A308" s="3">
        <v>44500</v>
      </c>
      <c r="B308" s="3"/>
      <c r="C308" s="98" t="str">
        <f t="shared" si="91"/>
        <v>Sunday</v>
      </c>
      <c r="D308" s="100" t="str">
        <f>IFERROR(INDEX(Holidays!$B$2:$B$995,MATCH(A308,Holidays!$A$2:$A$995,0)),"")</f>
        <v>Halloween</v>
      </c>
      <c r="E308" s="4"/>
      <c r="F308" s="4"/>
      <c r="G308" s="5"/>
      <c r="H308" s="5"/>
      <c r="I308" s="5"/>
      <c r="J308" s="5"/>
      <c r="K308" s="70"/>
      <c r="L308" s="43"/>
      <c r="M308" s="54"/>
      <c r="N308" s="55"/>
      <c r="O308" s="46"/>
      <c r="P308" s="47"/>
      <c r="Q308" s="64"/>
      <c r="R308" s="65"/>
      <c r="S308" s="42">
        <f t="shared" si="76"/>
        <v>0</v>
      </c>
      <c r="T308" s="6">
        <f t="shared" si="92"/>
        <v>0</v>
      </c>
      <c r="U308" s="39">
        <f t="shared" si="93"/>
        <v>0</v>
      </c>
      <c r="V308" s="6">
        <f t="shared" si="77"/>
        <v>0</v>
      </c>
      <c r="W308" s="105"/>
      <c r="X308" s="10"/>
      <c r="Y308" s="105"/>
      <c r="Z308" s="10"/>
      <c r="AA308" s="105"/>
      <c r="AB308" s="10"/>
      <c r="AC308" s="107"/>
      <c r="AD308" s="29"/>
      <c r="AE308" s="106">
        <f t="shared" si="94"/>
        <v>0</v>
      </c>
      <c r="AF308" s="20">
        <f t="shared" si="78"/>
        <v>0</v>
      </c>
      <c r="AG308" s="16" t="b">
        <f t="shared" si="79"/>
        <v>0</v>
      </c>
      <c r="AH308" s="16" t="b">
        <f t="shared" si="80"/>
        <v>0</v>
      </c>
      <c r="AI308" s="16" t="b">
        <f t="shared" si="81"/>
        <v>0</v>
      </c>
      <c r="AJ308" s="41" t="b">
        <f t="shared" si="82"/>
        <v>0</v>
      </c>
      <c r="AK308" s="60" t="b">
        <f t="shared" si="83"/>
        <v>0</v>
      </c>
      <c r="AL308" s="61" t="b">
        <f t="shared" si="84"/>
        <v>0</v>
      </c>
      <c r="AM308" s="54" t="b">
        <f t="shared" si="85"/>
        <v>0</v>
      </c>
      <c r="AN308" s="55" t="b">
        <f t="shared" si="86"/>
        <v>0</v>
      </c>
      <c r="AO308" s="46" t="b">
        <f t="shared" si="87"/>
        <v>0</v>
      </c>
      <c r="AP308" s="47" t="b">
        <f t="shared" si="88"/>
        <v>0</v>
      </c>
      <c r="AQ308" s="44" t="b">
        <f t="shared" si="89"/>
        <v>0</v>
      </c>
      <c r="AR308" s="45" t="b">
        <f t="shared" si="90"/>
        <v>0</v>
      </c>
    </row>
    <row r="309" spans="1:44" s="15" customFormat="1" ht="15.75" hidden="1" x14ac:dyDescent="0.25">
      <c r="A309" s="3">
        <v>44501</v>
      </c>
      <c r="B309" s="3"/>
      <c r="C309" s="98" t="str">
        <f t="shared" si="91"/>
        <v>Monday</v>
      </c>
      <c r="D309" s="100" t="str">
        <f>IFERROR(INDEX(Holidays!$B$2:$B$995,MATCH(A309,Holidays!$A$2:$A$995,0)),"")</f>
        <v>All Saints' Day</v>
      </c>
      <c r="E309" s="4"/>
      <c r="F309" s="4"/>
      <c r="G309" s="5"/>
      <c r="H309" s="5"/>
      <c r="I309" s="5"/>
      <c r="J309" s="5"/>
      <c r="K309" s="70"/>
      <c r="L309" s="43"/>
      <c r="M309" s="54"/>
      <c r="N309" s="55"/>
      <c r="O309" s="46"/>
      <c r="P309" s="47"/>
      <c r="Q309" s="64"/>
      <c r="R309" s="65"/>
      <c r="S309" s="42">
        <f t="shared" si="76"/>
        <v>0</v>
      </c>
      <c r="T309" s="6">
        <f t="shared" si="92"/>
        <v>0</v>
      </c>
      <c r="U309" s="39">
        <f t="shared" si="93"/>
        <v>0</v>
      </c>
      <c r="V309" s="6">
        <f t="shared" si="77"/>
        <v>0</v>
      </c>
      <c r="W309" s="105"/>
      <c r="X309" s="10"/>
      <c r="Y309" s="105"/>
      <c r="Z309" s="10"/>
      <c r="AA309" s="105"/>
      <c r="AB309" s="10"/>
      <c r="AC309" s="107"/>
      <c r="AD309" s="29"/>
      <c r="AE309" s="106">
        <f t="shared" si="94"/>
        <v>0</v>
      </c>
      <c r="AF309" s="20">
        <f t="shared" si="78"/>
        <v>0</v>
      </c>
      <c r="AG309" s="16" t="b">
        <f t="shared" si="79"/>
        <v>0</v>
      </c>
      <c r="AH309" s="16" t="b">
        <f t="shared" si="80"/>
        <v>0</v>
      </c>
      <c r="AI309" s="16" t="b">
        <f t="shared" si="81"/>
        <v>0</v>
      </c>
      <c r="AJ309" s="41" t="b">
        <f t="shared" si="82"/>
        <v>0</v>
      </c>
      <c r="AK309" s="60" t="b">
        <f t="shared" si="83"/>
        <v>0</v>
      </c>
      <c r="AL309" s="61" t="b">
        <f t="shared" si="84"/>
        <v>0</v>
      </c>
      <c r="AM309" s="54" t="b">
        <f t="shared" si="85"/>
        <v>0</v>
      </c>
      <c r="AN309" s="55" t="b">
        <f t="shared" si="86"/>
        <v>0</v>
      </c>
      <c r="AO309" s="46" t="b">
        <f t="shared" si="87"/>
        <v>0</v>
      </c>
      <c r="AP309" s="47" t="b">
        <f t="shared" si="88"/>
        <v>0</v>
      </c>
      <c r="AQ309" s="44" t="b">
        <f t="shared" si="89"/>
        <v>0</v>
      </c>
      <c r="AR309" s="45" t="b">
        <f t="shared" si="90"/>
        <v>0</v>
      </c>
    </row>
    <row r="310" spans="1:44" s="15" customFormat="1" ht="15.75" hidden="1" x14ac:dyDescent="0.25">
      <c r="A310" s="3">
        <v>44502</v>
      </c>
      <c r="B310" s="3"/>
      <c r="C310" s="98" t="str">
        <f t="shared" si="91"/>
        <v>Tuesday</v>
      </c>
      <c r="D310" s="100" t="str">
        <f>IFERROR(INDEX(Holidays!$B$2:$B$995,MATCH(A310,Holidays!$A$2:$A$995,0)),"")</f>
        <v>Election Day</v>
      </c>
      <c r="E310" s="4"/>
      <c r="F310" s="4"/>
      <c r="G310" s="5"/>
      <c r="H310" s="5"/>
      <c r="I310" s="5"/>
      <c r="J310" s="5"/>
      <c r="K310" s="70"/>
      <c r="L310" s="43"/>
      <c r="M310" s="54"/>
      <c r="N310" s="55"/>
      <c r="O310" s="46"/>
      <c r="P310" s="47"/>
      <c r="Q310" s="64"/>
      <c r="R310" s="65"/>
      <c r="S310" s="42">
        <f t="shared" si="76"/>
        <v>0</v>
      </c>
      <c r="T310" s="6">
        <f t="shared" si="92"/>
        <v>0</v>
      </c>
      <c r="U310" s="39">
        <f t="shared" si="93"/>
        <v>0</v>
      </c>
      <c r="V310" s="6">
        <f t="shared" si="77"/>
        <v>0</v>
      </c>
      <c r="W310" s="105"/>
      <c r="X310" s="10"/>
      <c r="Y310" s="105"/>
      <c r="Z310" s="10"/>
      <c r="AA310" s="105"/>
      <c r="AB310" s="10"/>
      <c r="AC310" s="107"/>
      <c r="AD310" s="29"/>
      <c r="AE310" s="106">
        <f t="shared" si="94"/>
        <v>0</v>
      </c>
      <c r="AF310" s="20">
        <f t="shared" si="78"/>
        <v>0</v>
      </c>
      <c r="AG310" s="16" t="b">
        <f t="shared" si="79"/>
        <v>0</v>
      </c>
      <c r="AH310" s="16" t="b">
        <f t="shared" si="80"/>
        <v>0</v>
      </c>
      <c r="AI310" s="16" t="b">
        <f t="shared" si="81"/>
        <v>0</v>
      </c>
      <c r="AJ310" s="41" t="b">
        <f t="shared" si="82"/>
        <v>0</v>
      </c>
      <c r="AK310" s="60" t="b">
        <f t="shared" si="83"/>
        <v>0</v>
      </c>
      <c r="AL310" s="61" t="b">
        <f t="shared" si="84"/>
        <v>0</v>
      </c>
      <c r="AM310" s="54" t="b">
        <f t="shared" si="85"/>
        <v>0</v>
      </c>
      <c r="AN310" s="55" t="b">
        <f t="shared" si="86"/>
        <v>0</v>
      </c>
      <c r="AO310" s="46" t="b">
        <f t="shared" si="87"/>
        <v>0</v>
      </c>
      <c r="AP310" s="47" t="b">
        <f t="shared" si="88"/>
        <v>0</v>
      </c>
      <c r="AQ310" s="44" t="b">
        <f t="shared" si="89"/>
        <v>0</v>
      </c>
      <c r="AR310" s="45" t="b">
        <f t="shared" si="90"/>
        <v>0</v>
      </c>
    </row>
    <row r="311" spans="1:44" s="15" customFormat="1" ht="15.75" hidden="1" x14ac:dyDescent="0.25">
      <c r="A311" s="3">
        <v>44503</v>
      </c>
      <c r="B311" s="3"/>
      <c r="C311" s="98" t="str">
        <f t="shared" si="91"/>
        <v>Wednesday</v>
      </c>
      <c r="D311" s="100" t="str">
        <f>IFERROR(INDEX(Holidays!$B$2:$B$995,MATCH(A311,Holidays!$A$2:$A$995,0)),"")</f>
        <v/>
      </c>
      <c r="E311" s="4"/>
      <c r="F311" s="4"/>
      <c r="G311" s="5"/>
      <c r="H311" s="5"/>
      <c r="I311" s="5"/>
      <c r="J311" s="5"/>
      <c r="K311" s="70"/>
      <c r="L311" s="43"/>
      <c r="M311" s="54"/>
      <c r="N311" s="55"/>
      <c r="O311" s="46"/>
      <c r="P311" s="47"/>
      <c r="Q311" s="64"/>
      <c r="R311" s="65"/>
      <c r="S311" s="42">
        <f t="shared" si="76"/>
        <v>0</v>
      </c>
      <c r="T311" s="6">
        <f t="shared" si="92"/>
        <v>0</v>
      </c>
      <c r="U311" s="39">
        <f t="shared" si="93"/>
        <v>0</v>
      </c>
      <c r="V311" s="6">
        <f t="shared" si="77"/>
        <v>0</v>
      </c>
      <c r="W311" s="105"/>
      <c r="X311" s="10"/>
      <c r="Y311" s="105"/>
      <c r="Z311" s="10"/>
      <c r="AA311" s="105"/>
      <c r="AB311" s="10"/>
      <c r="AC311" s="107"/>
      <c r="AD311" s="29"/>
      <c r="AE311" s="106">
        <f t="shared" si="94"/>
        <v>0</v>
      </c>
      <c r="AF311" s="20">
        <f t="shared" si="78"/>
        <v>0</v>
      </c>
      <c r="AG311" s="16" t="b">
        <f t="shared" si="79"/>
        <v>0</v>
      </c>
      <c r="AH311" s="16" t="b">
        <f t="shared" si="80"/>
        <v>0</v>
      </c>
      <c r="AI311" s="16" t="b">
        <f t="shared" si="81"/>
        <v>0</v>
      </c>
      <c r="AJ311" s="41" t="b">
        <f t="shared" si="82"/>
        <v>0</v>
      </c>
      <c r="AK311" s="60" t="b">
        <f t="shared" si="83"/>
        <v>0</v>
      </c>
      <c r="AL311" s="61" t="b">
        <f t="shared" si="84"/>
        <v>0</v>
      </c>
      <c r="AM311" s="54" t="b">
        <f t="shared" si="85"/>
        <v>0</v>
      </c>
      <c r="AN311" s="55" t="b">
        <f t="shared" si="86"/>
        <v>0</v>
      </c>
      <c r="AO311" s="46" t="b">
        <f t="shared" si="87"/>
        <v>0</v>
      </c>
      <c r="AP311" s="47" t="b">
        <f t="shared" si="88"/>
        <v>0</v>
      </c>
      <c r="AQ311" s="44" t="b">
        <f t="shared" si="89"/>
        <v>0</v>
      </c>
      <c r="AR311" s="45" t="b">
        <f t="shared" si="90"/>
        <v>0</v>
      </c>
    </row>
    <row r="312" spans="1:44" s="15" customFormat="1" ht="15.75" hidden="1" x14ac:dyDescent="0.25">
      <c r="A312" s="3">
        <v>44504</v>
      </c>
      <c r="B312" s="3"/>
      <c r="C312" s="98" t="str">
        <f t="shared" si="91"/>
        <v>Thursday</v>
      </c>
      <c r="D312" s="100" t="str">
        <f>IFERROR(INDEX(Holidays!$B$2:$B$995,MATCH(A312,Holidays!$A$2:$A$995,0)),"")</f>
        <v>Diwali/Deepavali</v>
      </c>
      <c r="E312" s="4"/>
      <c r="F312" s="4"/>
      <c r="G312" s="5"/>
      <c r="H312" s="5"/>
      <c r="I312" s="5"/>
      <c r="J312" s="5"/>
      <c r="K312" s="70"/>
      <c r="L312" s="43"/>
      <c r="M312" s="54"/>
      <c r="N312" s="55"/>
      <c r="O312" s="46"/>
      <c r="P312" s="47"/>
      <c r="Q312" s="64"/>
      <c r="R312" s="65"/>
      <c r="S312" s="42">
        <f t="shared" si="76"/>
        <v>0</v>
      </c>
      <c r="T312" s="6">
        <f t="shared" si="92"/>
        <v>0</v>
      </c>
      <c r="U312" s="39">
        <f t="shared" si="93"/>
        <v>0</v>
      </c>
      <c r="V312" s="6">
        <f t="shared" si="77"/>
        <v>0</v>
      </c>
      <c r="W312" s="105"/>
      <c r="X312" s="10"/>
      <c r="Y312" s="105"/>
      <c r="Z312" s="10"/>
      <c r="AA312" s="105"/>
      <c r="AB312" s="10"/>
      <c r="AC312" s="107"/>
      <c r="AD312" s="29"/>
      <c r="AE312" s="106">
        <f t="shared" si="94"/>
        <v>0</v>
      </c>
      <c r="AF312" s="20">
        <f t="shared" si="78"/>
        <v>0</v>
      </c>
      <c r="AG312" s="16" t="b">
        <f t="shared" si="79"/>
        <v>0</v>
      </c>
      <c r="AH312" s="16" t="b">
        <f t="shared" si="80"/>
        <v>0</v>
      </c>
      <c r="AI312" s="16" t="b">
        <f t="shared" si="81"/>
        <v>0</v>
      </c>
      <c r="AJ312" s="41" t="b">
        <f t="shared" si="82"/>
        <v>0</v>
      </c>
      <c r="AK312" s="60" t="b">
        <f t="shared" si="83"/>
        <v>0</v>
      </c>
      <c r="AL312" s="61" t="b">
        <f t="shared" si="84"/>
        <v>0</v>
      </c>
      <c r="AM312" s="54" t="b">
        <f t="shared" si="85"/>
        <v>0</v>
      </c>
      <c r="AN312" s="55" t="b">
        <f t="shared" si="86"/>
        <v>0</v>
      </c>
      <c r="AO312" s="46" t="b">
        <f t="shared" si="87"/>
        <v>0</v>
      </c>
      <c r="AP312" s="47" t="b">
        <f t="shared" si="88"/>
        <v>0</v>
      </c>
      <c r="AQ312" s="44" t="b">
        <f t="shared" si="89"/>
        <v>0</v>
      </c>
      <c r="AR312" s="45" t="b">
        <f t="shared" si="90"/>
        <v>0</v>
      </c>
    </row>
    <row r="313" spans="1:44" s="15" customFormat="1" ht="15.75" hidden="1" x14ac:dyDescent="0.25">
      <c r="A313" s="3">
        <v>44505</v>
      </c>
      <c r="B313" s="3"/>
      <c r="C313" s="98" t="str">
        <f t="shared" si="91"/>
        <v>Friday</v>
      </c>
      <c r="D313" s="100" t="str">
        <f>IFERROR(INDEX(Holidays!$B$2:$B$995,MATCH(A313,Holidays!$A$2:$A$995,0)),"")</f>
        <v/>
      </c>
      <c r="E313" s="4"/>
      <c r="F313" s="4"/>
      <c r="G313" s="5"/>
      <c r="H313" s="5"/>
      <c r="I313" s="5"/>
      <c r="J313" s="5"/>
      <c r="K313" s="70"/>
      <c r="L313" s="43"/>
      <c r="M313" s="54"/>
      <c r="N313" s="55"/>
      <c r="O313" s="46"/>
      <c r="P313" s="47"/>
      <c r="Q313" s="64"/>
      <c r="R313" s="65"/>
      <c r="S313" s="42">
        <f t="shared" si="76"/>
        <v>0</v>
      </c>
      <c r="T313" s="6">
        <f t="shared" si="92"/>
        <v>0</v>
      </c>
      <c r="U313" s="39">
        <f t="shared" si="93"/>
        <v>0</v>
      </c>
      <c r="V313" s="6">
        <f t="shared" si="77"/>
        <v>0</v>
      </c>
      <c r="W313" s="105"/>
      <c r="X313" s="10"/>
      <c r="Y313" s="105"/>
      <c r="Z313" s="10"/>
      <c r="AA313" s="105"/>
      <c r="AB313" s="10"/>
      <c r="AC313" s="107"/>
      <c r="AD313" s="29"/>
      <c r="AE313" s="106">
        <f t="shared" si="94"/>
        <v>0</v>
      </c>
      <c r="AF313" s="20">
        <f t="shared" si="78"/>
        <v>0</v>
      </c>
      <c r="AG313" s="16" t="b">
        <f t="shared" si="79"/>
        <v>0</v>
      </c>
      <c r="AH313" s="16" t="b">
        <f t="shared" si="80"/>
        <v>0</v>
      </c>
      <c r="AI313" s="16" t="b">
        <f t="shared" si="81"/>
        <v>0</v>
      </c>
      <c r="AJ313" s="41" t="b">
        <f t="shared" si="82"/>
        <v>0</v>
      </c>
      <c r="AK313" s="60" t="b">
        <f t="shared" si="83"/>
        <v>0</v>
      </c>
      <c r="AL313" s="61" t="b">
        <f t="shared" si="84"/>
        <v>0</v>
      </c>
      <c r="AM313" s="54" t="b">
        <f t="shared" si="85"/>
        <v>0</v>
      </c>
      <c r="AN313" s="55" t="b">
        <f t="shared" si="86"/>
        <v>0</v>
      </c>
      <c r="AO313" s="46" t="b">
        <f t="shared" si="87"/>
        <v>0</v>
      </c>
      <c r="AP313" s="47" t="b">
        <f t="shared" si="88"/>
        <v>0</v>
      </c>
      <c r="AQ313" s="44" t="b">
        <f t="shared" si="89"/>
        <v>0</v>
      </c>
      <c r="AR313" s="45" t="b">
        <f t="shared" si="90"/>
        <v>0</v>
      </c>
    </row>
    <row r="314" spans="1:44" s="15" customFormat="1" ht="15.75" hidden="1" x14ac:dyDescent="0.25">
      <c r="A314" s="3">
        <v>44506</v>
      </c>
      <c r="B314" s="3"/>
      <c r="C314" s="98" t="str">
        <f t="shared" si="91"/>
        <v>Saturday</v>
      </c>
      <c r="D314" s="100" t="str">
        <f>IFERROR(INDEX(Holidays!$B$2:$B$995,MATCH(A314,Holidays!$A$2:$A$995,0)),"")</f>
        <v/>
      </c>
      <c r="E314" s="4"/>
      <c r="F314" s="4"/>
      <c r="G314" s="5"/>
      <c r="H314" s="5"/>
      <c r="I314" s="5"/>
      <c r="J314" s="5"/>
      <c r="K314" s="70"/>
      <c r="L314" s="43"/>
      <c r="M314" s="54"/>
      <c r="N314" s="55"/>
      <c r="O314" s="46"/>
      <c r="P314" s="47"/>
      <c r="Q314" s="64"/>
      <c r="R314" s="65"/>
      <c r="S314" s="42">
        <f t="shared" si="76"/>
        <v>0</v>
      </c>
      <c r="T314" s="6">
        <f t="shared" si="92"/>
        <v>0</v>
      </c>
      <c r="U314" s="39">
        <f t="shared" si="93"/>
        <v>0</v>
      </c>
      <c r="V314" s="6">
        <f t="shared" si="77"/>
        <v>0</v>
      </c>
      <c r="W314" s="105"/>
      <c r="X314" s="10"/>
      <c r="Y314" s="105"/>
      <c r="Z314" s="10"/>
      <c r="AA314" s="105"/>
      <c r="AB314" s="10"/>
      <c r="AC314" s="107"/>
      <c r="AD314" s="29"/>
      <c r="AE314" s="106">
        <f t="shared" si="94"/>
        <v>0</v>
      </c>
      <c r="AF314" s="20">
        <f t="shared" si="78"/>
        <v>0</v>
      </c>
      <c r="AG314" s="16" t="b">
        <f t="shared" si="79"/>
        <v>0</v>
      </c>
      <c r="AH314" s="16" t="b">
        <f t="shared" si="80"/>
        <v>0</v>
      </c>
      <c r="AI314" s="16" t="b">
        <f t="shared" si="81"/>
        <v>0</v>
      </c>
      <c r="AJ314" s="41" t="b">
        <f t="shared" si="82"/>
        <v>0</v>
      </c>
      <c r="AK314" s="60" t="b">
        <f t="shared" si="83"/>
        <v>0</v>
      </c>
      <c r="AL314" s="61" t="b">
        <f t="shared" si="84"/>
        <v>0</v>
      </c>
      <c r="AM314" s="54" t="b">
        <f t="shared" si="85"/>
        <v>0</v>
      </c>
      <c r="AN314" s="55" t="b">
        <f t="shared" si="86"/>
        <v>0</v>
      </c>
      <c r="AO314" s="46" t="b">
        <f t="shared" si="87"/>
        <v>0</v>
      </c>
      <c r="AP314" s="47" t="b">
        <f t="shared" si="88"/>
        <v>0</v>
      </c>
      <c r="AQ314" s="44" t="b">
        <f t="shared" si="89"/>
        <v>0</v>
      </c>
      <c r="AR314" s="45" t="b">
        <f t="shared" si="90"/>
        <v>0</v>
      </c>
    </row>
    <row r="315" spans="1:44" s="15" customFormat="1" ht="15.75" hidden="1" x14ac:dyDescent="0.25">
      <c r="A315" s="3">
        <v>44507</v>
      </c>
      <c r="B315" s="3"/>
      <c r="C315" s="98" t="str">
        <f t="shared" si="91"/>
        <v>Sunday</v>
      </c>
      <c r="D315" s="100" t="str">
        <f>IFERROR(INDEX(Holidays!$B$2:$B$995,MATCH(A315,Holidays!$A$2:$A$995,0)),"")</f>
        <v>Daylight Saving Time ends</v>
      </c>
      <c r="E315" s="4"/>
      <c r="F315" s="4"/>
      <c r="G315" s="5"/>
      <c r="H315" s="5"/>
      <c r="I315" s="5"/>
      <c r="J315" s="5"/>
      <c r="K315" s="70"/>
      <c r="L315" s="43"/>
      <c r="M315" s="54"/>
      <c r="N315" s="55"/>
      <c r="O315" s="46"/>
      <c r="P315" s="47"/>
      <c r="Q315" s="64"/>
      <c r="R315" s="65"/>
      <c r="S315" s="42">
        <f t="shared" si="76"/>
        <v>0</v>
      </c>
      <c r="T315" s="6">
        <f t="shared" si="92"/>
        <v>0</v>
      </c>
      <c r="U315" s="39">
        <f t="shared" si="93"/>
        <v>0</v>
      </c>
      <c r="V315" s="6">
        <f t="shared" si="77"/>
        <v>0</v>
      </c>
      <c r="W315" s="105"/>
      <c r="X315" s="10"/>
      <c r="Y315" s="105"/>
      <c r="Z315" s="10"/>
      <c r="AA315" s="105"/>
      <c r="AB315" s="10"/>
      <c r="AC315" s="107"/>
      <c r="AD315" s="29"/>
      <c r="AE315" s="106">
        <f t="shared" si="94"/>
        <v>0</v>
      </c>
      <c r="AF315" s="20">
        <f t="shared" si="78"/>
        <v>0</v>
      </c>
      <c r="AG315" s="16" t="b">
        <f t="shared" si="79"/>
        <v>0</v>
      </c>
      <c r="AH315" s="16" t="b">
        <f t="shared" si="80"/>
        <v>0</v>
      </c>
      <c r="AI315" s="16" t="b">
        <f t="shared" si="81"/>
        <v>0</v>
      </c>
      <c r="AJ315" s="41" t="b">
        <f t="shared" si="82"/>
        <v>0</v>
      </c>
      <c r="AK315" s="60" t="b">
        <f t="shared" si="83"/>
        <v>0</v>
      </c>
      <c r="AL315" s="61" t="b">
        <f t="shared" si="84"/>
        <v>0</v>
      </c>
      <c r="AM315" s="54" t="b">
        <f t="shared" si="85"/>
        <v>0</v>
      </c>
      <c r="AN315" s="55" t="b">
        <f t="shared" si="86"/>
        <v>0</v>
      </c>
      <c r="AO315" s="46" t="b">
        <f t="shared" si="87"/>
        <v>0</v>
      </c>
      <c r="AP315" s="47" t="b">
        <f t="shared" si="88"/>
        <v>0</v>
      </c>
      <c r="AQ315" s="44" t="b">
        <f t="shared" si="89"/>
        <v>0</v>
      </c>
      <c r="AR315" s="45" t="b">
        <f t="shared" si="90"/>
        <v>0</v>
      </c>
    </row>
    <row r="316" spans="1:44" s="15" customFormat="1" ht="15.75" hidden="1" x14ac:dyDescent="0.25">
      <c r="A316" s="3">
        <v>44508</v>
      </c>
      <c r="B316" s="3"/>
      <c r="C316" s="98" t="str">
        <f t="shared" si="91"/>
        <v>Monday</v>
      </c>
      <c r="D316" s="100" t="str">
        <f>IFERROR(INDEX(Holidays!$B$2:$B$995,MATCH(A316,Holidays!$A$2:$A$995,0)),"")</f>
        <v/>
      </c>
      <c r="E316" s="4"/>
      <c r="F316" s="4"/>
      <c r="G316" s="5"/>
      <c r="H316" s="5"/>
      <c r="I316" s="5"/>
      <c r="J316" s="5"/>
      <c r="K316" s="70"/>
      <c r="L316" s="43"/>
      <c r="M316" s="54"/>
      <c r="N316" s="55"/>
      <c r="O316" s="46"/>
      <c r="P316" s="47"/>
      <c r="Q316" s="64"/>
      <c r="R316" s="65"/>
      <c r="S316" s="42">
        <f t="shared" si="76"/>
        <v>0</v>
      </c>
      <c r="T316" s="6">
        <f t="shared" si="92"/>
        <v>0</v>
      </c>
      <c r="U316" s="39">
        <f t="shared" si="93"/>
        <v>0</v>
      </c>
      <c r="V316" s="6">
        <f t="shared" si="77"/>
        <v>0</v>
      </c>
      <c r="W316" s="105"/>
      <c r="X316" s="10"/>
      <c r="Y316" s="105"/>
      <c r="Z316" s="10"/>
      <c r="AA316" s="105"/>
      <c r="AB316" s="10"/>
      <c r="AC316" s="107"/>
      <c r="AD316" s="29"/>
      <c r="AE316" s="106">
        <f t="shared" si="94"/>
        <v>0</v>
      </c>
      <c r="AF316" s="20">
        <f t="shared" si="78"/>
        <v>0</v>
      </c>
      <c r="AG316" s="16" t="b">
        <f t="shared" si="79"/>
        <v>0</v>
      </c>
      <c r="AH316" s="16" t="b">
        <f t="shared" si="80"/>
        <v>0</v>
      </c>
      <c r="AI316" s="16" t="b">
        <f t="shared" si="81"/>
        <v>0</v>
      </c>
      <c r="AJ316" s="41" t="b">
        <f t="shared" si="82"/>
        <v>0</v>
      </c>
      <c r="AK316" s="60" t="b">
        <f t="shared" si="83"/>
        <v>0</v>
      </c>
      <c r="AL316" s="61" t="b">
        <f t="shared" si="84"/>
        <v>0</v>
      </c>
      <c r="AM316" s="54" t="b">
        <f t="shared" si="85"/>
        <v>0</v>
      </c>
      <c r="AN316" s="55" t="b">
        <f t="shared" si="86"/>
        <v>0</v>
      </c>
      <c r="AO316" s="46" t="b">
        <f t="shared" si="87"/>
        <v>0</v>
      </c>
      <c r="AP316" s="47" t="b">
        <f t="shared" si="88"/>
        <v>0</v>
      </c>
      <c r="AQ316" s="44" t="b">
        <f t="shared" si="89"/>
        <v>0</v>
      </c>
      <c r="AR316" s="45" t="b">
        <f t="shared" si="90"/>
        <v>0</v>
      </c>
    </row>
    <row r="317" spans="1:44" s="15" customFormat="1" ht="15.75" hidden="1" x14ac:dyDescent="0.25">
      <c r="A317" s="3">
        <v>44509</v>
      </c>
      <c r="B317" s="3"/>
      <c r="C317" s="98" t="str">
        <f t="shared" si="91"/>
        <v>Tuesday</v>
      </c>
      <c r="D317" s="100" t="str">
        <f>IFERROR(INDEX(Holidays!$B$2:$B$995,MATCH(A317,Holidays!$A$2:$A$995,0)),"")</f>
        <v/>
      </c>
      <c r="E317" s="4"/>
      <c r="F317" s="4"/>
      <c r="G317" s="5"/>
      <c r="H317" s="5"/>
      <c r="I317" s="5"/>
      <c r="J317" s="5"/>
      <c r="K317" s="70"/>
      <c r="L317" s="43"/>
      <c r="M317" s="54"/>
      <c r="N317" s="55"/>
      <c r="O317" s="46"/>
      <c r="P317" s="47"/>
      <c r="Q317" s="64"/>
      <c r="R317" s="65"/>
      <c r="S317" s="42">
        <f t="shared" si="76"/>
        <v>0</v>
      </c>
      <c r="T317" s="6">
        <f t="shared" si="92"/>
        <v>0</v>
      </c>
      <c r="U317" s="39">
        <f t="shared" si="93"/>
        <v>0</v>
      </c>
      <c r="V317" s="6">
        <f t="shared" si="77"/>
        <v>0</v>
      </c>
      <c r="W317" s="105"/>
      <c r="X317" s="10"/>
      <c r="Y317" s="105"/>
      <c r="Z317" s="10"/>
      <c r="AA317" s="105"/>
      <c r="AB317" s="10"/>
      <c r="AC317" s="107"/>
      <c r="AD317" s="29"/>
      <c r="AE317" s="106">
        <f t="shared" si="94"/>
        <v>0</v>
      </c>
      <c r="AF317" s="20">
        <f t="shared" si="78"/>
        <v>0</v>
      </c>
      <c r="AG317" s="16" t="b">
        <f t="shared" si="79"/>
        <v>0</v>
      </c>
      <c r="AH317" s="16" t="b">
        <f t="shared" si="80"/>
        <v>0</v>
      </c>
      <c r="AI317" s="16" t="b">
        <f t="shared" si="81"/>
        <v>0</v>
      </c>
      <c r="AJ317" s="41" t="b">
        <f t="shared" si="82"/>
        <v>0</v>
      </c>
      <c r="AK317" s="60" t="b">
        <f t="shared" si="83"/>
        <v>0</v>
      </c>
      <c r="AL317" s="61" t="b">
        <f t="shared" si="84"/>
        <v>0</v>
      </c>
      <c r="AM317" s="54" t="b">
        <f t="shared" si="85"/>
        <v>0</v>
      </c>
      <c r="AN317" s="55" t="b">
        <f t="shared" si="86"/>
        <v>0</v>
      </c>
      <c r="AO317" s="46" t="b">
        <f t="shared" si="87"/>
        <v>0</v>
      </c>
      <c r="AP317" s="47" t="b">
        <f t="shared" si="88"/>
        <v>0</v>
      </c>
      <c r="AQ317" s="44" t="b">
        <f t="shared" si="89"/>
        <v>0</v>
      </c>
      <c r="AR317" s="45" t="b">
        <f t="shared" si="90"/>
        <v>0</v>
      </c>
    </row>
    <row r="318" spans="1:44" s="15" customFormat="1" ht="15.75" hidden="1" x14ac:dyDescent="0.25">
      <c r="A318" s="3">
        <v>44510</v>
      </c>
      <c r="B318" s="110"/>
      <c r="C318" s="98" t="str">
        <f t="shared" si="91"/>
        <v>Wednesday</v>
      </c>
      <c r="D318" s="100" t="str">
        <f>IFERROR(INDEX(Holidays!$B$2:$B$995,MATCH(A318,Holidays!$A$2:$A$995,0)),"")</f>
        <v>Marine Corps Birthday</v>
      </c>
      <c r="E318" s="4"/>
      <c r="F318" s="4"/>
      <c r="G318" s="5"/>
      <c r="H318" s="5"/>
      <c r="I318" s="5"/>
      <c r="J318" s="5"/>
      <c r="K318" s="70"/>
      <c r="L318" s="43"/>
      <c r="M318" s="54"/>
      <c r="N318" s="55"/>
      <c r="O318" s="46"/>
      <c r="P318" s="47"/>
      <c r="Q318" s="64"/>
      <c r="R318" s="65"/>
      <c r="S318" s="42">
        <f t="shared" si="76"/>
        <v>0</v>
      </c>
      <c r="T318" s="6">
        <f t="shared" si="92"/>
        <v>0</v>
      </c>
      <c r="U318" s="39">
        <f t="shared" si="93"/>
        <v>0</v>
      </c>
      <c r="V318" s="6">
        <f t="shared" si="77"/>
        <v>0</v>
      </c>
      <c r="W318" s="105"/>
      <c r="X318" s="10"/>
      <c r="Y318" s="105"/>
      <c r="Z318" s="10"/>
      <c r="AA318" s="105"/>
      <c r="AB318" s="10"/>
      <c r="AC318" s="107"/>
      <c r="AD318" s="29"/>
      <c r="AE318" s="106">
        <f t="shared" si="94"/>
        <v>0</v>
      </c>
      <c r="AF318" s="20">
        <f t="shared" si="78"/>
        <v>0</v>
      </c>
      <c r="AG318" s="16" t="b">
        <f t="shared" si="79"/>
        <v>0</v>
      </c>
      <c r="AH318" s="16" t="b">
        <f t="shared" si="80"/>
        <v>0</v>
      </c>
      <c r="AI318" s="16" t="b">
        <f t="shared" si="81"/>
        <v>0</v>
      </c>
      <c r="AJ318" s="41" t="b">
        <f t="shared" si="82"/>
        <v>0</v>
      </c>
      <c r="AK318" s="60" t="b">
        <f t="shared" si="83"/>
        <v>0</v>
      </c>
      <c r="AL318" s="61" t="b">
        <f t="shared" si="84"/>
        <v>0</v>
      </c>
      <c r="AM318" s="54" t="b">
        <f t="shared" si="85"/>
        <v>0</v>
      </c>
      <c r="AN318" s="55" t="b">
        <f t="shared" si="86"/>
        <v>0</v>
      </c>
      <c r="AO318" s="46" t="b">
        <f t="shared" si="87"/>
        <v>0</v>
      </c>
      <c r="AP318" s="47" t="b">
        <f t="shared" si="88"/>
        <v>0</v>
      </c>
      <c r="AQ318" s="44" t="b">
        <f t="shared" si="89"/>
        <v>0</v>
      </c>
      <c r="AR318" s="45" t="b">
        <f t="shared" si="90"/>
        <v>0</v>
      </c>
    </row>
    <row r="319" spans="1:44" s="15" customFormat="1" ht="15.75" hidden="1" x14ac:dyDescent="0.25">
      <c r="A319" s="3">
        <v>44511</v>
      </c>
      <c r="B319" s="3"/>
      <c r="C319" s="98" t="str">
        <f t="shared" si="91"/>
        <v>Thursday</v>
      </c>
      <c r="D319" s="100" t="str">
        <f>IFERROR(INDEX(Holidays!$B$2:$B$995,MATCH(A319,Holidays!$A$2:$A$995,0)),"")</f>
        <v>Veterans Day</v>
      </c>
      <c r="E319" s="4"/>
      <c r="F319" s="4"/>
      <c r="G319" s="5"/>
      <c r="H319" s="5"/>
      <c r="I319" s="5"/>
      <c r="J319" s="5"/>
      <c r="K319" s="70"/>
      <c r="L319" s="43"/>
      <c r="M319" s="54"/>
      <c r="N319" s="55"/>
      <c r="O319" s="46"/>
      <c r="P319" s="47"/>
      <c r="Q319" s="64"/>
      <c r="R319" s="65"/>
      <c r="S319" s="42">
        <f t="shared" ref="S319:S369" si="95">SUM(F319-E319)-G319-H319-I319+J319</f>
        <v>0</v>
      </c>
      <c r="T319" s="6">
        <f t="shared" si="92"/>
        <v>0</v>
      </c>
      <c r="U319" s="39">
        <f t="shared" si="93"/>
        <v>0</v>
      </c>
      <c r="V319" s="6">
        <f t="shared" si="77"/>
        <v>0</v>
      </c>
      <c r="W319" s="105"/>
      <c r="X319" s="10"/>
      <c r="Y319" s="105"/>
      <c r="Z319" s="10"/>
      <c r="AA319" s="105"/>
      <c r="AB319" s="10"/>
      <c r="AC319" s="107"/>
      <c r="AD319" s="29"/>
      <c r="AE319" s="106">
        <f t="shared" si="94"/>
        <v>0</v>
      </c>
      <c r="AF319" s="20">
        <f t="shared" si="78"/>
        <v>0</v>
      </c>
      <c r="AG319" s="16" t="b">
        <f t="shared" si="79"/>
        <v>0</v>
      </c>
      <c r="AH319" s="16" t="b">
        <f t="shared" si="80"/>
        <v>0</v>
      </c>
      <c r="AI319" s="16" t="b">
        <f t="shared" si="81"/>
        <v>0</v>
      </c>
      <c r="AJ319" s="41" t="b">
        <f t="shared" si="82"/>
        <v>0</v>
      </c>
      <c r="AK319" s="60" t="b">
        <f t="shared" si="83"/>
        <v>0</v>
      </c>
      <c r="AL319" s="61" t="b">
        <f t="shared" si="84"/>
        <v>0</v>
      </c>
      <c r="AM319" s="54" t="b">
        <f t="shared" si="85"/>
        <v>0</v>
      </c>
      <c r="AN319" s="55" t="b">
        <f t="shared" si="86"/>
        <v>0</v>
      </c>
      <c r="AO319" s="46" t="b">
        <f t="shared" si="87"/>
        <v>0</v>
      </c>
      <c r="AP319" s="47" t="b">
        <f t="shared" si="88"/>
        <v>0</v>
      </c>
      <c r="AQ319" s="44" t="b">
        <f t="shared" si="89"/>
        <v>0</v>
      </c>
      <c r="AR319" s="45" t="b">
        <f t="shared" si="90"/>
        <v>0</v>
      </c>
    </row>
    <row r="320" spans="1:44" s="15" customFormat="1" ht="15.75" hidden="1" x14ac:dyDescent="0.25">
      <c r="A320" s="3">
        <v>44512</v>
      </c>
      <c r="B320" s="110"/>
      <c r="C320" s="98" t="str">
        <f t="shared" si="91"/>
        <v>Friday</v>
      </c>
      <c r="D320" s="100" t="str">
        <f>IFERROR(INDEX(Holidays!$B$2:$B$995,MATCH(A320,Holidays!$A$2:$A$995,0)),"")</f>
        <v/>
      </c>
      <c r="E320" s="4"/>
      <c r="F320" s="4"/>
      <c r="G320" s="5"/>
      <c r="H320" s="5"/>
      <c r="I320" s="5"/>
      <c r="J320" s="5"/>
      <c r="K320" s="70"/>
      <c r="L320" s="43"/>
      <c r="M320" s="54"/>
      <c r="N320" s="55"/>
      <c r="O320" s="46"/>
      <c r="P320" s="47"/>
      <c r="Q320" s="64"/>
      <c r="R320" s="65"/>
      <c r="S320" s="42">
        <f t="shared" si="95"/>
        <v>0</v>
      </c>
      <c r="T320" s="6">
        <f t="shared" si="92"/>
        <v>0</v>
      </c>
      <c r="U320" s="39">
        <f t="shared" si="93"/>
        <v>0</v>
      </c>
      <c r="V320" s="6">
        <f t="shared" si="77"/>
        <v>0</v>
      </c>
      <c r="W320" s="105"/>
      <c r="X320" s="10"/>
      <c r="Y320" s="105"/>
      <c r="Z320" s="10"/>
      <c r="AA320" s="105"/>
      <c r="AB320" s="10"/>
      <c r="AC320" s="107"/>
      <c r="AD320" s="29"/>
      <c r="AE320" s="106">
        <f t="shared" si="94"/>
        <v>0</v>
      </c>
      <c r="AF320" s="20">
        <f t="shared" si="78"/>
        <v>0</v>
      </c>
      <c r="AG320" s="16" t="b">
        <f t="shared" si="79"/>
        <v>0</v>
      </c>
      <c r="AH320" s="16" t="b">
        <f t="shared" si="80"/>
        <v>0</v>
      </c>
      <c r="AI320" s="16" t="b">
        <f t="shared" si="81"/>
        <v>0</v>
      </c>
      <c r="AJ320" s="41" t="b">
        <f t="shared" si="82"/>
        <v>0</v>
      </c>
      <c r="AK320" s="60" t="b">
        <f t="shared" si="83"/>
        <v>0</v>
      </c>
      <c r="AL320" s="61" t="b">
        <f t="shared" si="84"/>
        <v>0</v>
      </c>
      <c r="AM320" s="54" t="b">
        <f t="shared" si="85"/>
        <v>0</v>
      </c>
      <c r="AN320" s="55" t="b">
        <f t="shared" si="86"/>
        <v>0</v>
      </c>
      <c r="AO320" s="46" t="b">
        <f t="shared" si="87"/>
        <v>0</v>
      </c>
      <c r="AP320" s="47" t="b">
        <f t="shared" si="88"/>
        <v>0</v>
      </c>
      <c r="AQ320" s="44" t="b">
        <f t="shared" si="89"/>
        <v>0</v>
      </c>
      <c r="AR320" s="45" t="b">
        <f t="shared" si="90"/>
        <v>0</v>
      </c>
    </row>
    <row r="321" spans="1:44" s="15" customFormat="1" ht="15.75" hidden="1" x14ac:dyDescent="0.25">
      <c r="A321" s="3">
        <v>44513</v>
      </c>
      <c r="B321" s="3"/>
      <c r="C321" s="98" t="str">
        <f t="shared" si="91"/>
        <v>Saturday</v>
      </c>
      <c r="D321" s="100" t="str">
        <f>IFERROR(INDEX(Holidays!$B$2:$B$995,MATCH(A321,Holidays!$A$2:$A$995,0)),"")</f>
        <v/>
      </c>
      <c r="E321" s="4"/>
      <c r="F321" s="4"/>
      <c r="G321" s="5"/>
      <c r="H321" s="5"/>
      <c r="I321" s="5"/>
      <c r="J321" s="5"/>
      <c r="K321" s="70"/>
      <c r="L321" s="43"/>
      <c r="M321" s="54"/>
      <c r="N321" s="55"/>
      <c r="O321" s="46"/>
      <c r="P321" s="47"/>
      <c r="Q321" s="64"/>
      <c r="R321" s="65"/>
      <c r="S321" s="42">
        <f t="shared" si="95"/>
        <v>0</v>
      </c>
      <c r="T321" s="6">
        <f t="shared" si="92"/>
        <v>0</v>
      </c>
      <c r="U321" s="39">
        <f t="shared" si="93"/>
        <v>0</v>
      </c>
      <c r="V321" s="6">
        <f t="shared" si="77"/>
        <v>0</v>
      </c>
      <c r="W321" s="105"/>
      <c r="X321" s="10"/>
      <c r="Y321" s="105"/>
      <c r="Z321" s="10"/>
      <c r="AA321" s="105"/>
      <c r="AB321" s="10"/>
      <c r="AC321" s="107"/>
      <c r="AD321" s="29"/>
      <c r="AE321" s="106">
        <f t="shared" si="94"/>
        <v>0</v>
      </c>
      <c r="AF321" s="20">
        <f t="shared" si="78"/>
        <v>0</v>
      </c>
      <c r="AG321" s="16" t="b">
        <f t="shared" si="79"/>
        <v>0</v>
      </c>
      <c r="AH321" s="16" t="b">
        <f t="shared" si="80"/>
        <v>0</v>
      </c>
      <c r="AI321" s="16" t="b">
        <f t="shared" si="81"/>
        <v>0</v>
      </c>
      <c r="AJ321" s="41" t="b">
        <f t="shared" si="82"/>
        <v>0</v>
      </c>
      <c r="AK321" s="60" t="b">
        <f t="shared" si="83"/>
        <v>0</v>
      </c>
      <c r="AL321" s="61" t="b">
        <f t="shared" si="84"/>
        <v>0</v>
      </c>
      <c r="AM321" s="54" t="b">
        <f t="shared" si="85"/>
        <v>0</v>
      </c>
      <c r="AN321" s="55" t="b">
        <f t="shared" si="86"/>
        <v>0</v>
      </c>
      <c r="AO321" s="46" t="b">
        <f t="shared" si="87"/>
        <v>0</v>
      </c>
      <c r="AP321" s="47" t="b">
        <f t="shared" si="88"/>
        <v>0</v>
      </c>
      <c r="AQ321" s="44" t="b">
        <f t="shared" si="89"/>
        <v>0</v>
      </c>
      <c r="AR321" s="45" t="b">
        <f t="shared" si="90"/>
        <v>0</v>
      </c>
    </row>
    <row r="322" spans="1:44" s="15" customFormat="1" ht="15.75" hidden="1" x14ac:dyDescent="0.25">
      <c r="A322" s="3">
        <v>44514</v>
      </c>
      <c r="B322" s="3"/>
      <c r="C322" s="98" t="str">
        <f t="shared" si="91"/>
        <v>Sunday</v>
      </c>
      <c r="D322" s="100" t="str">
        <f>IFERROR(INDEX(Holidays!$B$2:$B$995,MATCH(A322,Holidays!$A$2:$A$995,0)),"")</f>
        <v/>
      </c>
      <c r="E322" s="4"/>
      <c r="F322" s="4"/>
      <c r="G322" s="5"/>
      <c r="H322" s="5"/>
      <c r="I322" s="5"/>
      <c r="J322" s="5"/>
      <c r="K322" s="70"/>
      <c r="L322" s="43"/>
      <c r="M322" s="54"/>
      <c r="N322" s="55"/>
      <c r="O322" s="46"/>
      <c r="P322" s="47"/>
      <c r="Q322" s="64"/>
      <c r="R322" s="65"/>
      <c r="S322" s="42">
        <f t="shared" si="95"/>
        <v>0</v>
      </c>
      <c r="T322" s="6">
        <f t="shared" si="92"/>
        <v>0</v>
      </c>
      <c r="U322" s="39">
        <f t="shared" si="93"/>
        <v>0</v>
      </c>
      <c r="V322" s="6">
        <f t="shared" si="77"/>
        <v>0</v>
      </c>
      <c r="W322" s="105"/>
      <c r="X322" s="10"/>
      <c r="Y322" s="105"/>
      <c r="Z322" s="10"/>
      <c r="AA322" s="105"/>
      <c r="AB322" s="10"/>
      <c r="AC322" s="107"/>
      <c r="AD322" s="29"/>
      <c r="AE322" s="106">
        <f t="shared" si="94"/>
        <v>0</v>
      </c>
      <c r="AF322" s="20">
        <f t="shared" si="78"/>
        <v>0</v>
      </c>
      <c r="AG322" s="16" t="b">
        <f t="shared" si="79"/>
        <v>0</v>
      </c>
      <c r="AH322" s="16" t="b">
        <f t="shared" si="80"/>
        <v>0</v>
      </c>
      <c r="AI322" s="16" t="b">
        <f t="shared" si="81"/>
        <v>0</v>
      </c>
      <c r="AJ322" s="41" t="b">
        <f t="shared" si="82"/>
        <v>0</v>
      </c>
      <c r="AK322" s="60" t="b">
        <f t="shared" si="83"/>
        <v>0</v>
      </c>
      <c r="AL322" s="61" t="b">
        <f t="shared" si="84"/>
        <v>0</v>
      </c>
      <c r="AM322" s="54" t="b">
        <f t="shared" si="85"/>
        <v>0</v>
      </c>
      <c r="AN322" s="55" t="b">
        <f t="shared" si="86"/>
        <v>0</v>
      </c>
      <c r="AO322" s="46" t="b">
        <f t="shared" si="87"/>
        <v>0</v>
      </c>
      <c r="AP322" s="47" t="b">
        <f t="shared" si="88"/>
        <v>0</v>
      </c>
      <c r="AQ322" s="44" t="b">
        <f t="shared" si="89"/>
        <v>0</v>
      </c>
      <c r="AR322" s="45" t="b">
        <f t="shared" si="90"/>
        <v>0</v>
      </c>
    </row>
    <row r="323" spans="1:44" s="15" customFormat="1" ht="15.75" hidden="1" x14ac:dyDescent="0.25">
      <c r="A323" s="3">
        <v>44515</v>
      </c>
      <c r="B323" s="3"/>
      <c r="C323" s="98" t="str">
        <f t="shared" si="91"/>
        <v>Monday</v>
      </c>
      <c r="D323" s="100" t="str">
        <f>IFERROR(INDEX(Holidays!$B$2:$B$995,MATCH(A323,Holidays!$A$2:$A$995,0)),"")</f>
        <v/>
      </c>
      <c r="E323" s="4"/>
      <c r="F323" s="4"/>
      <c r="G323" s="5"/>
      <c r="H323" s="5"/>
      <c r="I323" s="5"/>
      <c r="J323" s="5"/>
      <c r="K323" s="70"/>
      <c r="L323" s="43"/>
      <c r="M323" s="54"/>
      <c r="N323" s="55"/>
      <c r="O323" s="46"/>
      <c r="P323" s="47"/>
      <c r="Q323" s="64"/>
      <c r="R323" s="65"/>
      <c r="S323" s="42">
        <f t="shared" si="95"/>
        <v>0</v>
      </c>
      <c r="T323" s="6">
        <f t="shared" si="92"/>
        <v>0</v>
      </c>
      <c r="U323" s="39">
        <f t="shared" si="93"/>
        <v>0</v>
      </c>
      <c r="V323" s="6">
        <f t="shared" si="77"/>
        <v>0</v>
      </c>
      <c r="W323" s="105"/>
      <c r="X323" s="10"/>
      <c r="Y323" s="105"/>
      <c r="Z323" s="10"/>
      <c r="AA323" s="105"/>
      <c r="AB323" s="10"/>
      <c r="AC323" s="107"/>
      <c r="AD323" s="29"/>
      <c r="AE323" s="106">
        <f t="shared" si="94"/>
        <v>0</v>
      </c>
      <c r="AF323" s="20">
        <f t="shared" si="78"/>
        <v>0</v>
      </c>
      <c r="AG323" s="16" t="b">
        <f t="shared" si="79"/>
        <v>0</v>
      </c>
      <c r="AH323" s="16" t="b">
        <f t="shared" si="80"/>
        <v>0</v>
      </c>
      <c r="AI323" s="16" t="b">
        <f t="shared" si="81"/>
        <v>0</v>
      </c>
      <c r="AJ323" s="41" t="b">
        <f t="shared" si="82"/>
        <v>0</v>
      </c>
      <c r="AK323" s="60" t="b">
        <f t="shared" si="83"/>
        <v>0</v>
      </c>
      <c r="AL323" s="61" t="b">
        <f t="shared" si="84"/>
        <v>0</v>
      </c>
      <c r="AM323" s="54" t="b">
        <f t="shared" si="85"/>
        <v>0</v>
      </c>
      <c r="AN323" s="55" t="b">
        <f t="shared" si="86"/>
        <v>0</v>
      </c>
      <c r="AO323" s="46" t="b">
        <f t="shared" si="87"/>
        <v>0</v>
      </c>
      <c r="AP323" s="47" t="b">
        <f t="shared" si="88"/>
        <v>0</v>
      </c>
      <c r="AQ323" s="44" t="b">
        <f t="shared" si="89"/>
        <v>0</v>
      </c>
      <c r="AR323" s="45" t="b">
        <f t="shared" si="90"/>
        <v>0</v>
      </c>
    </row>
    <row r="324" spans="1:44" s="15" customFormat="1" ht="15.75" hidden="1" x14ac:dyDescent="0.25">
      <c r="A324" s="3">
        <v>44516</v>
      </c>
      <c r="B324" s="3"/>
      <c r="C324" s="98" t="str">
        <f t="shared" si="91"/>
        <v>Tuesday</v>
      </c>
      <c r="D324" s="100" t="str">
        <f>IFERROR(INDEX(Holidays!$B$2:$B$995,MATCH(A324,Holidays!$A$2:$A$995,0)),"")</f>
        <v/>
      </c>
      <c r="E324" s="4"/>
      <c r="F324" s="4"/>
      <c r="G324" s="5"/>
      <c r="H324" s="5"/>
      <c r="I324" s="5"/>
      <c r="J324" s="5"/>
      <c r="K324" s="70"/>
      <c r="L324" s="43"/>
      <c r="M324" s="54"/>
      <c r="N324" s="55"/>
      <c r="O324" s="46"/>
      <c r="P324" s="47"/>
      <c r="Q324" s="64"/>
      <c r="R324" s="65"/>
      <c r="S324" s="42">
        <f t="shared" si="95"/>
        <v>0</v>
      </c>
      <c r="T324" s="6">
        <f t="shared" si="92"/>
        <v>0</v>
      </c>
      <c r="U324" s="39">
        <f t="shared" si="93"/>
        <v>0</v>
      </c>
      <c r="V324" s="6">
        <f t="shared" si="77"/>
        <v>0</v>
      </c>
      <c r="W324" s="105"/>
      <c r="X324" s="10"/>
      <c r="Y324" s="105"/>
      <c r="Z324" s="10"/>
      <c r="AA324" s="105"/>
      <c r="AB324" s="10"/>
      <c r="AC324" s="107"/>
      <c r="AD324" s="29"/>
      <c r="AE324" s="106">
        <f t="shared" si="94"/>
        <v>0</v>
      </c>
      <c r="AF324" s="20">
        <f t="shared" si="78"/>
        <v>0</v>
      </c>
      <c r="AG324" s="16" t="b">
        <f t="shared" si="79"/>
        <v>0</v>
      </c>
      <c r="AH324" s="16" t="b">
        <f t="shared" si="80"/>
        <v>0</v>
      </c>
      <c r="AI324" s="16" t="b">
        <f t="shared" si="81"/>
        <v>0</v>
      </c>
      <c r="AJ324" s="41" t="b">
        <f t="shared" si="82"/>
        <v>0</v>
      </c>
      <c r="AK324" s="60" t="b">
        <f t="shared" si="83"/>
        <v>0</v>
      </c>
      <c r="AL324" s="61" t="b">
        <f t="shared" si="84"/>
        <v>0</v>
      </c>
      <c r="AM324" s="54" t="b">
        <f t="shared" si="85"/>
        <v>0</v>
      </c>
      <c r="AN324" s="55" t="b">
        <f t="shared" si="86"/>
        <v>0</v>
      </c>
      <c r="AO324" s="46" t="b">
        <f t="shared" si="87"/>
        <v>0</v>
      </c>
      <c r="AP324" s="47" t="b">
        <f t="shared" si="88"/>
        <v>0</v>
      </c>
      <c r="AQ324" s="44" t="b">
        <f t="shared" si="89"/>
        <v>0</v>
      </c>
      <c r="AR324" s="45" t="b">
        <f t="shared" si="90"/>
        <v>0</v>
      </c>
    </row>
    <row r="325" spans="1:44" s="15" customFormat="1" ht="15.75" hidden="1" x14ac:dyDescent="0.25">
      <c r="A325" s="3">
        <v>44517</v>
      </c>
      <c r="B325" s="3"/>
      <c r="C325" s="98" t="str">
        <f t="shared" si="91"/>
        <v>Wednesday</v>
      </c>
      <c r="D325" s="100" t="str">
        <f>IFERROR(INDEX(Holidays!$B$2:$B$995,MATCH(A325,Holidays!$A$2:$A$995,0)),"")</f>
        <v/>
      </c>
      <c r="E325" s="4"/>
      <c r="F325" s="4"/>
      <c r="G325" s="5"/>
      <c r="H325" s="5"/>
      <c r="I325" s="5"/>
      <c r="J325" s="5"/>
      <c r="K325" s="70"/>
      <c r="L325" s="43"/>
      <c r="M325" s="54"/>
      <c r="N325" s="55"/>
      <c r="O325" s="46"/>
      <c r="P325" s="47"/>
      <c r="Q325" s="64"/>
      <c r="R325" s="65"/>
      <c r="S325" s="42">
        <f t="shared" si="95"/>
        <v>0</v>
      </c>
      <c r="T325" s="6">
        <f t="shared" si="92"/>
        <v>0</v>
      </c>
      <c r="U325" s="39">
        <f t="shared" si="93"/>
        <v>0</v>
      </c>
      <c r="V325" s="6">
        <f t="shared" ref="V325:V369" si="96">T325+(K325+M325+O325+Q325+L325+N325+P325+R325)</f>
        <v>0</v>
      </c>
      <c r="W325" s="105"/>
      <c r="X325" s="10"/>
      <c r="Y325" s="105"/>
      <c r="Z325" s="10"/>
      <c r="AA325" s="105"/>
      <c r="AB325" s="10"/>
      <c r="AC325" s="107"/>
      <c r="AD325" s="29"/>
      <c r="AE325" s="106">
        <f t="shared" si="94"/>
        <v>0</v>
      </c>
      <c r="AF325" s="20">
        <f t="shared" ref="AF325:AF369" si="97">SUM(X325,Z325,AB325,AD325)</f>
        <v>0</v>
      </c>
      <c r="AG325" s="16" t="b">
        <f t="shared" ref="AG325:AG345" si="98">IF(ISBLANK(G325),FALSE,TRUE)</f>
        <v>0</v>
      </c>
      <c r="AH325" s="16" t="b">
        <f t="shared" ref="AH325:AH345" si="99">IF(ISBLANK(H325),FALSE,TRUE)</f>
        <v>0</v>
      </c>
      <c r="AI325" s="16" t="b">
        <f t="shared" ref="AI325:AI345" si="100">IF(ISBLANK(I325),FALSE,TRUE)</f>
        <v>0</v>
      </c>
      <c r="AJ325" s="41" t="b">
        <f t="shared" ref="AJ325:AJ345" si="101">IF(ISBLANK(J325),FALSE,TRUE)</f>
        <v>0</v>
      </c>
      <c r="AK325" s="60" t="b">
        <f t="shared" ref="AK325:AK345" si="102">IF(ISBLANK(K325),FALSE,TRUE)</f>
        <v>0</v>
      </c>
      <c r="AL325" s="61" t="b">
        <f t="shared" ref="AL325:AL345" si="103">IF(ISBLANK(L325),FALSE,TRUE)</f>
        <v>0</v>
      </c>
      <c r="AM325" s="54" t="b">
        <f t="shared" ref="AM325:AM345" si="104">IF(ISBLANK(M325),FALSE,TRUE)</f>
        <v>0</v>
      </c>
      <c r="AN325" s="55" t="b">
        <f t="shared" ref="AN325:AN345" si="105">IF(ISBLANK(N325),FALSE,TRUE)</f>
        <v>0</v>
      </c>
      <c r="AO325" s="46" t="b">
        <f t="shared" ref="AO325:AO345" si="106">IF(ISBLANK(O325),FALSE,TRUE)</f>
        <v>0</v>
      </c>
      <c r="AP325" s="47" t="b">
        <f t="shared" ref="AP325:AP345" si="107">IF(ISBLANK(P325),FALSE,TRUE)</f>
        <v>0</v>
      </c>
      <c r="AQ325" s="44" t="b">
        <f t="shared" ref="AQ325:AQ345" si="108">IF(ISBLANK(Q325),FALSE,TRUE)</f>
        <v>0</v>
      </c>
      <c r="AR325" s="45" t="b">
        <f t="shared" ref="AR325:AR345" si="109">IF(ISBLANK(R325),FALSE,TRUE)</f>
        <v>0</v>
      </c>
    </row>
    <row r="326" spans="1:44" s="15" customFormat="1" ht="15.75" hidden="1" x14ac:dyDescent="0.25">
      <c r="A326" s="3">
        <v>44518</v>
      </c>
      <c r="B326" s="3"/>
      <c r="C326" s="98" t="str">
        <f t="shared" ref="C326:C369" si="110">TEXT(A326,"dddd")</f>
        <v>Thursday</v>
      </c>
      <c r="D326" s="100" t="str">
        <f>IFERROR(INDEX(Holidays!$B$2:$B$995,MATCH(A326,Holidays!$A$2:$A$995,0)),"")</f>
        <v/>
      </c>
      <c r="E326" s="4"/>
      <c r="F326" s="4"/>
      <c r="G326" s="5"/>
      <c r="H326" s="5"/>
      <c r="I326" s="5"/>
      <c r="J326" s="5"/>
      <c r="K326" s="70"/>
      <c r="L326" s="43"/>
      <c r="M326" s="54"/>
      <c r="N326" s="55"/>
      <c r="O326" s="46"/>
      <c r="P326" s="47"/>
      <c r="Q326" s="64"/>
      <c r="R326" s="65"/>
      <c r="S326" s="42">
        <f t="shared" si="95"/>
        <v>0</v>
      </c>
      <c r="T326" s="6">
        <f t="shared" ref="T326:T369" si="111">(S326-INT(S326))*24</f>
        <v>0</v>
      </c>
      <c r="U326" s="39">
        <f t="shared" ref="U326:U369" si="112">V326/24</f>
        <v>0</v>
      </c>
      <c r="V326" s="6">
        <f t="shared" si="96"/>
        <v>0</v>
      </c>
      <c r="W326" s="105"/>
      <c r="X326" s="10"/>
      <c r="Y326" s="105"/>
      <c r="Z326" s="10"/>
      <c r="AA326" s="105"/>
      <c r="AB326" s="10"/>
      <c r="AC326" s="107"/>
      <c r="AD326" s="29"/>
      <c r="AE326" s="106">
        <f t="shared" ref="AE326:AE369" si="113">SUM(W326,Y326,AA326,AC326)</f>
        <v>0</v>
      </c>
      <c r="AF326" s="20">
        <f t="shared" si="97"/>
        <v>0</v>
      </c>
      <c r="AG326" s="16" t="b">
        <f t="shared" si="98"/>
        <v>0</v>
      </c>
      <c r="AH326" s="16" t="b">
        <f t="shared" si="99"/>
        <v>0</v>
      </c>
      <c r="AI326" s="16" t="b">
        <f t="shared" si="100"/>
        <v>0</v>
      </c>
      <c r="AJ326" s="41" t="b">
        <f t="shared" si="101"/>
        <v>0</v>
      </c>
      <c r="AK326" s="60" t="b">
        <f t="shared" si="102"/>
        <v>0</v>
      </c>
      <c r="AL326" s="61" t="b">
        <f t="shared" si="103"/>
        <v>0</v>
      </c>
      <c r="AM326" s="54" t="b">
        <f t="shared" si="104"/>
        <v>0</v>
      </c>
      <c r="AN326" s="55" t="b">
        <f t="shared" si="105"/>
        <v>0</v>
      </c>
      <c r="AO326" s="46" t="b">
        <f t="shared" si="106"/>
        <v>0</v>
      </c>
      <c r="AP326" s="47" t="b">
        <f t="shared" si="107"/>
        <v>0</v>
      </c>
      <c r="AQ326" s="44" t="b">
        <f t="shared" si="108"/>
        <v>0</v>
      </c>
      <c r="AR326" s="45" t="b">
        <f t="shared" si="109"/>
        <v>0</v>
      </c>
    </row>
    <row r="327" spans="1:44" s="15" customFormat="1" ht="15.75" hidden="1" x14ac:dyDescent="0.25">
      <c r="A327" s="3">
        <v>44519</v>
      </c>
      <c r="B327" s="3"/>
      <c r="C327" s="98" t="str">
        <f t="shared" si="110"/>
        <v>Friday</v>
      </c>
      <c r="D327" s="100" t="str">
        <f>IFERROR(INDEX(Holidays!$B$2:$B$995,MATCH(A327,Holidays!$A$2:$A$995,0)),"")</f>
        <v/>
      </c>
      <c r="E327" s="4"/>
      <c r="F327" s="4"/>
      <c r="G327" s="5"/>
      <c r="H327" s="5"/>
      <c r="I327" s="5"/>
      <c r="J327" s="5"/>
      <c r="K327" s="70"/>
      <c r="L327" s="43"/>
      <c r="M327" s="54"/>
      <c r="N327" s="55"/>
      <c r="O327" s="46"/>
      <c r="P327" s="47"/>
      <c r="Q327" s="64"/>
      <c r="R327" s="65"/>
      <c r="S327" s="42">
        <f t="shared" si="95"/>
        <v>0</v>
      </c>
      <c r="T327" s="6">
        <f t="shared" si="111"/>
        <v>0</v>
      </c>
      <c r="U327" s="39">
        <f t="shared" si="112"/>
        <v>0</v>
      </c>
      <c r="V327" s="6">
        <f t="shared" si="96"/>
        <v>0</v>
      </c>
      <c r="W327" s="105"/>
      <c r="X327" s="10"/>
      <c r="Y327" s="105"/>
      <c r="Z327" s="10"/>
      <c r="AA327" s="105"/>
      <c r="AB327" s="10"/>
      <c r="AC327" s="107"/>
      <c r="AD327" s="29"/>
      <c r="AE327" s="106">
        <f t="shared" si="113"/>
        <v>0</v>
      </c>
      <c r="AF327" s="20">
        <f t="shared" si="97"/>
        <v>0</v>
      </c>
      <c r="AG327" s="16" t="b">
        <f t="shared" si="98"/>
        <v>0</v>
      </c>
      <c r="AH327" s="16" t="b">
        <f t="shared" si="99"/>
        <v>0</v>
      </c>
      <c r="AI327" s="16" t="b">
        <f t="shared" si="100"/>
        <v>0</v>
      </c>
      <c r="AJ327" s="41" t="b">
        <f t="shared" si="101"/>
        <v>0</v>
      </c>
      <c r="AK327" s="60" t="b">
        <f t="shared" si="102"/>
        <v>0</v>
      </c>
      <c r="AL327" s="61" t="b">
        <f t="shared" si="103"/>
        <v>0</v>
      </c>
      <c r="AM327" s="54" t="b">
        <f t="shared" si="104"/>
        <v>0</v>
      </c>
      <c r="AN327" s="55" t="b">
        <f t="shared" si="105"/>
        <v>0</v>
      </c>
      <c r="AO327" s="46" t="b">
        <f t="shared" si="106"/>
        <v>0</v>
      </c>
      <c r="AP327" s="47" t="b">
        <f t="shared" si="107"/>
        <v>0</v>
      </c>
      <c r="AQ327" s="44" t="b">
        <f t="shared" si="108"/>
        <v>0</v>
      </c>
      <c r="AR327" s="45" t="b">
        <f t="shared" si="109"/>
        <v>0</v>
      </c>
    </row>
    <row r="328" spans="1:44" s="15" customFormat="1" ht="15.75" hidden="1" x14ac:dyDescent="0.25">
      <c r="A328" s="3">
        <v>44520</v>
      </c>
      <c r="B328" s="3"/>
      <c r="C328" s="98" t="str">
        <f t="shared" si="110"/>
        <v>Saturday</v>
      </c>
      <c r="D328" s="100" t="str">
        <f>IFERROR(INDEX(Holidays!$B$2:$B$995,MATCH(A328,Holidays!$A$2:$A$995,0)),"")</f>
        <v/>
      </c>
      <c r="E328" s="4"/>
      <c r="F328" s="4"/>
      <c r="G328" s="5"/>
      <c r="H328" s="5"/>
      <c r="I328" s="5"/>
      <c r="J328" s="5"/>
      <c r="K328" s="70"/>
      <c r="L328" s="43"/>
      <c r="M328" s="54"/>
      <c r="N328" s="55"/>
      <c r="O328" s="46"/>
      <c r="P328" s="47"/>
      <c r="Q328" s="64"/>
      <c r="R328" s="65"/>
      <c r="S328" s="42">
        <f t="shared" si="95"/>
        <v>0</v>
      </c>
      <c r="T328" s="6">
        <f t="shared" si="111"/>
        <v>0</v>
      </c>
      <c r="U328" s="39">
        <f t="shared" si="112"/>
        <v>0</v>
      </c>
      <c r="V328" s="6">
        <f t="shared" si="96"/>
        <v>0</v>
      </c>
      <c r="W328" s="105"/>
      <c r="X328" s="10"/>
      <c r="Y328" s="105"/>
      <c r="Z328" s="10"/>
      <c r="AA328" s="105"/>
      <c r="AB328" s="10"/>
      <c r="AC328" s="107"/>
      <c r="AD328" s="29"/>
      <c r="AE328" s="106">
        <f t="shared" si="113"/>
        <v>0</v>
      </c>
      <c r="AF328" s="20">
        <f t="shared" si="97"/>
        <v>0</v>
      </c>
      <c r="AG328" s="16" t="b">
        <f t="shared" si="98"/>
        <v>0</v>
      </c>
      <c r="AH328" s="16" t="b">
        <f t="shared" si="99"/>
        <v>0</v>
      </c>
      <c r="AI328" s="16" t="b">
        <f t="shared" si="100"/>
        <v>0</v>
      </c>
      <c r="AJ328" s="41" t="b">
        <f t="shared" si="101"/>
        <v>0</v>
      </c>
      <c r="AK328" s="60" t="b">
        <f t="shared" si="102"/>
        <v>0</v>
      </c>
      <c r="AL328" s="61" t="b">
        <f t="shared" si="103"/>
        <v>0</v>
      </c>
      <c r="AM328" s="54" t="b">
        <f t="shared" si="104"/>
        <v>0</v>
      </c>
      <c r="AN328" s="55" t="b">
        <f t="shared" si="105"/>
        <v>0</v>
      </c>
      <c r="AO328" s="46" t="b">
        <f t="shared" si="106"/>
        <v>0</v>
      </c>
      <c r="AP328" s="47" t="b">
        <f t="shared" si="107"/>
        <v>0</v>
      </c>
      <c r="AQ328" s="44" t="b">
        <f t="shared" si="108"/>
        <v>0</v>
      </c>
      <c r="AR328" s="45" t="b">
        <f t="shared" si="109"/>
        <v>0</v>
      </c>
    </row>
    <row r="329" spans="1:44" s="15" customFormat="1" ht="15.75" hidden="1" x14ac:dyDescent="0.25">
      <c r="A329" s="3">
        <v>44521</v>
      </c>
      <c r="B329" s="3"/>
      <c r="C329" s="98" t="str">
        <f t="shared" si="110"/>
        <v>Sunday</v>
      </c>
      <c r="D329" s="100" t="str">
        <f>IFERROR(INDEX(Holidays!$B$2:$B$995,MATCH(A329,Holidays!$A$2:$A$995,0)),"")</f>
        <v/>
      </c>
      <c r="E329" s="4"/>
      <c r="F329" s="4"/>
      <c r="G329" s="5"/>
      <c r="H329" s="5"/>
      <c r="I329" s="5"/>
      <c r="J329" s="5"/>
      <c r="K329" s="70"/>
      <c r="L329" s="43"/>
      <c r="M329" s="54"/>
      <c r="N329" s="55"/>
      <c r="O329" s="46"/>
      <c r="P329" s="47"/>
      <c r="Q329" s="64"/>
      <c r="R329" s="65"/>
      <c r="S329" s="42">
        <f t="shared" si="95"/>
        <v>0</v>
      </c>
      <c r="T329" s="6">
        <f t="shared" si="111"/>
        <v>0</v>
      </c>
      <c r="U329" s="39">
        <f t="shared" si="112"/>
        <v>0</v>
      </c>
      <c r="V329" s="6">
        <f t="shared" si="96"/>
        <v>0</v>
      </c>
      <c r="W329" s="105"/>
      <c r="X329" s="10"/>
      <c r="Y329" s="105"/>
      <c r="Z329" s="10"/>
      <c r="AA329" s="105"/>
      <c r="AB329" s="10"/>
      <c r="AC329" s="107"/>
      <c r="AD329" s="29"/>
      <c r="AE329" s="106">
        <f t="shared" si="113"/>
        <v>0</v>
      </c>
      <c r="AF329" s="20">
        <f t="shared" si="97"/>
        <v>0</v>
      </c>
      <c r="AG329" s="16" t="b">
        <f t="shared" si="98"/>
        <v>0</v>
      </c>
      <c r="AH329" s="16" t="b">
        <f t="shared" si="99"/>
        <v>0</v>
      </c>
      <c r="AI329" s="16" t="b">
        <f t="shared" si="100"/>
        <v>0</v>
      </c>
      <c r="AJ329" s="41" t="b">
        <f t="shared" si="101"/>
        <v>0</v>
      </c>
      <c r="AK329" s="60" t="b">
        <f t="shared" si="102"/>
        <v>0</v>
      </c>
      <c r="AL329" s="61" t="b">
        <f t="shared" si="103"/>
        <v>0</v>
      </c>
      <c r="AM329" s="54" t="b">
        <f t="shared" si="104"/>
        <v>0</v>
      </c>
      <c r="AN329" s="55" t="b">
        <f t="shared" si="105"/>
        <v>0</v>
      </c>
      <c r="AO329" s="46" t="b">
        <f t="shared" si="106"/>
        <v>0</v>
      </c>
      <c r="AP329" s="47" t="b">
        <f t="shared" si="107"/>
        <v>0</v>
      </c>
      <c r="AQ329" s="44" t="b">
        <f t="shared" si="108"/>
        <v>0</v>
      </c>
      <c r="AR329" s="45" t="b">
        <f t="shared" si="109"/>
        <v>0</v>
      </c>
    </row>
    <row r="330" spans="1:44" s="15" customFormat="1" ht="15.75" hidden="1" x14ac:dyDescent="0.25">
      <c r="A330" s="3">
        <v>44522</v>
      </c>
      <c r="B330" s="3"/>
      <c r="C330" s="98" t="str">
        <f t="shared" si="110"/>
        <v>Monday</v>
      </c>
      <c r="D330" s="100" t="str">
        <f>IFERROR(INDEX(Holidays!$B$2:$B$995,MATCH(A330,Holidays!$A$2:$A$995,0)),"")</f>
        <v/>
      </c>
      <c r="E330" s="4"/>
      <c r="F330" s="4"/>
      <c r="G330" s="5"/>
      <c r="H330" s="5"/>
      <c r="I330" s="5"/>
      <c r="J330" s="5"/>
      <c r="K330" s="70"/>
      <c r="L330" s="43"/>
      <c r="M330" s="54"/>
      <c r="N330" s="55"/>
      <c r="O330" s="46"/>
      <c r="P330" s="47"/>
      <c r="Q330" s="64"/>
      <c r="R330" s="65"/>
      <c r="S330" s="42">
        <f t="shared" si="95"/>
        <v>0</v>
      </c>
      <c r="T330" s="6">
        <f t="shared" si="111"/>
        <v>0</v>
      </c>
      <c r="U330" s="39">
        <f t="shared" si="112"/>
        <v>0</v>
      </c>
      <c r="V330" s="6">
        <f t="shared" si="96"/>
        <v>0</v>
      </c>
      <c r="W330" s="105"/>
      <c r="X330" s="10"/>
      <c r="Y330" s="105"/>
      <c r="Z330" s="10"/>
      <c r="AA330" s="105"/>
      <c r="AB330" s="10"/>
      <c r="AC330" s="107"/>
      <c r="AD330" s="29"/>
      <c r="AE330" s="106">
        <f t="shared" si="113"/>
        <v>0</v>
      </c>
      <c r="AF330" s="20">
        <f t="shared" si="97"/>
        <v>0</v>
      </c>
      <c r="AG330" s="16" t="b">
        <f t="shared" si="98"/>
        <v>0</v>
      </c>
      <c r="AH330" s="16" t="b">
        <f t="shared" si="99"/>
        <v>0</v>
      </c>
      <c r="AI330" s="16" t="b">
        <f t="shared" si="100"/>
        <v>0</v>
      </c>
      <c r="AJ330" s="41" t="b">
        <f t="shared" si="101"/>
        <v>0</v>
      </c>
      <c r="AK330" s="60" t="b">
        <f t="shared" si="102"/>
        <v>0</v>
      </c>
      <c r="AL330" s="61" t="b">
        <f t="shared" si="103"/>
        <v>0</v>
      </c>
      <c r="AM330" s="54" t="b">
        <f t="shared" si="104"/>
        <v>0</v>
      </c>
      <c r="AN330" s="55" t="b">
        <f t="shared" si="105"/>
        <v>0</v>
      </c>
      <c r="AO330" s="46" t="b">
        <f t="shared" si="106"/>
        <v>0</v>
      </c>
      <c r="AP330" s="47" t="b">
        <f t="shared" si="107"/>
        <v>0</v>
      </c>
      <c r="AQ330" s="44" t="b">
        <f t="shared" si="108"/>
        <v>0</v>
      </c>
      <c r="AR330" s="45" t="b">
        <f t="shared" si="109"/>
        <v>0</v>
      </c>
    </row>
    <row r="331" spans="1:44" s="15" customFormat="1" ht="15.75" hidden="1" x14ac:dyDescent="0.25">
      <c r="A331" s="3">
        <v>44523</v>
      </c>
      <c r="B331" s="3"/>
      <c r="C331" s="98" t="str">
        <f t="shared" si="110"/>
        <v>Tuesday</v>
      </c>
      <c r="D331" s="100" t="str">
        <f>IFERROR(INDEX(Holidays!$B$2:$B$995,MATCH(A331,Holidays!$A$2:$A$995,0)),"")</f>
        <v/>
      </c>
      <c r="E331" s="4"/>
      <c r="F331" s="4"/>
      <c r="G331" s="5"/>
      <c r="H331" s="5"/>
      <c r="I331" s="5"/>
      <c r="J331" s="5"/>
      <c r="K331" s="70"/>
      <c r="L331" s="43"/>
      <c r="M331" s="54"/>
      <c r="N331" s="55"/>
      <c r="O331" s="46"/>
      <c r="P331" s="47"/>
      <c r="Q331" s="64"/>
      <c r="R331" s="65"/>
      <c r="S331" s="42">
        <f t="shared" si="95"/>
        <v>0</v>
      </c>
      <c r="T331" s="6">
        <f t="shared" si="111"/>
        <v>0</v>
      </c>
      <c r="U331" s="39">
        <f t="shared" si="112"/>
        <v>0</v>
      </c>
      <c r="V331" s="6">
        <f t="shared" si="96"/>
        <v>0</v>
      </c>
      <c r="W331" s="105"/>
      <c r="X331" s="10"/>
      <c r="Y331" s="105"/>
      <c r="Z331" s="10"/>
      <c r="AA331" s="105"/>
      <c r="AB331" s="10"/>
      <c r="AC331" s="107"/>
      <c r="AD331" s="29"/>
      <c r="AE331" s="106">
        <f t="shared" si="113"/>
        <v>0</v>
      </c>
      <c r="AF331" s="20">
        <f t="shared" si="97"/>
        <v>0</v>
      </c>
      <c r="AG331" s="16" t="b">
        <f t="shared" si="98"/>
        <v>0</v>
      </c>
      <c r="AH331" s="16" t="b">
        <f t="shared" si="99"/>
        <v>0</v>
      </c>
      <c r="AI331" s="16" t="b">
        <f t="shared" si="100"/>
        <v>0</v>
      </c>
      <c r="AJ331" s="41" t="b">
        <f t="shared" si="101"/>
        <v>0</v>
      </c>
      <c r="AK331" s="60" t="b">
        <f t="shared" si="102"/>
        <v>0</v>
      </c>
      <c r="AL331" s="61" t="b">
        <f t="shared" si="103"/>
        <v>0</v>
      </c>
      <c r="AM331" s="54" t="b">
        <f t="shared" si="104"/>
        <v>0</v>
      </c>
      <c r="AN331" s="55" t="b">
        <f t="shared" si="105"/>
        <v>0</v>
      </c>
      <c r="AO331" s="46" t="b">
        <f t="shared" si="106"/>
        <v>0</v>
      </c>
      <c r="AP331" s="47" t="b">
        <f t="shared" si="107"/>
        <v>0</v>
      </c>
      <c r="AQ331" s="44" t="b">
        <f t="shared" si="108"/>
        <v>0</v>
      </c>
      <c r="AR331" s="45" t="b">
        <f t="shared" si="109"/>
        <v>0</v>
      </c>
    </row>
    <row r="332" spans="1:44" s="15" customFormat="1" ht="15.75" hidden="1" x14ac:dyDescent="0.25">
      <c r="A332" s="3">
        <v>44524</v>
      </c>
      <c r="B332" s="3"/>
      <c r="C332" s="98" t="str">
        <f t="shared" si="110"/>
        <v>Wednesday</v>
      </c>
      <c r="D332" s="100" t="str">
        <f>IFERROR(INDEX(Holidays!$B$2:$B$995,MATCH(A332,Holidays!$A$2:$A$995,0)),"")</f>
        <v/>
      </c>
      <c r="E332" s="4"/>
      <c r="F332" s="4"/>
      <c r="G332" s="5"/>
      <c r="H332" s="5"/>
      <c r="I332" s="5"/>
      <c r="J332" s="5"/>
      <c r="K332" s="70"/>
      <c r="L332" s="43"/>
      <c r="M332" s="54"/>
      <c r="N332" s="55"/>
      <c r="O332" s="46"/>
      <c r="P332" s="47"/>
      <c r="Q332" s="64"/>
      <c r="R332" s="65"/>
      <c r="S332" s="42">
        <f t="shared" si="95"/>
        <v>0</v>
      </c>
      <c r="T332" s="6">
        <f t="shared" si="111"/>
        <v>0</v>
      </c>
      <c r="U332" s="39">
        <f t="shared" si="112"/>
        <v>0</v>
      </c>
      <c r="V332" s="6">
        <f t="shared" si="96"/>
        <v>0</v>
      </c>
      <c r="W332" s="105"/>
      <c r="X332" s="10"/>
      <c r="Y332" s="105"/>
      <c r="Z332" s="10"/>
      <c r="AA332" s="105"/>
      <c r="AB332" s="10"/>
      <c r="AC332" s="107"/>
      <c r="AD332" s="29"/>
      <c r="AE332" s="106">
        <f t="shared" si="113"/>
        <v>0</v>
      </c>
      <c r="AF332" s="20">
        <f t="shared" si="97"/>
        <v>0</v>
      </c>
      <c r="AG332" s="16" t="b">
        <f t="shared" si="98"/>
        <v>0</v>
      </c>
      <c r="AH332" s="16" t="b">
        <f t="shared" si="99"/>
        <v>0</v>
      </c>
      <c r="AI332" s="16" t="b">
        <f t="shared" si="100"/>
        <v>0</v>
      </c>
      <c r="AJ332" s="41" t="b">
        <f t="shared" si="101"/>
        <v>0</v>
      </c>
      <c r="AK332" s="60" t="b">
        <f t="shared" si="102"/>
        <v>0</v>
      </c>
      <c r="AL332" s="61" t="b">
        <f t="shared" si="103"/>
        <v>0</v>
      </c>
      <c r="AM332" s="54" t="b">
        <f t="shared" si="104"/>
        <v>0</v>
      </c>
      <c r="AN332" s="55" t="b">
        <f t="shared" si="105"/>
        <v>0</v>
      </c>
      <c r="AO332" s="46" t="b">
        <f t="shared" si="106"/>
        <v>0</v>
      </c>
      <c r="AP332" s="47" t="b">
        <f t="shared" si="107"/>
        <v>0</v>
      </c>
      <c r="AQ332" s="44" t="b">
        <f t="shared" si="108"/>
        <v>0</v>
      </c>
      <c r="AR332" s="45" t="b">
        <f t="shared" si="109"/>
        <v>0</v>
      </c>
    </row>
    <row r="333" spans="1:44" s="15" customFormat="1" ht="15.75" hidden="1" x14ac:dyDescent="0.25">
      <c r="A333" s="3">
        <v>44525</v>
      </c>
      <c r="B333" s="3"/>
      <c r="C333" s="98" t="str">
        <f t="shared" si="110"/>
        <v>Thursday</v>
      </c>
      <c r="D333" s="100" t="str">
        <f>IFERROR(INDEX(Holidays!$B$2:$B$995,MATCH(A333,Holidays!$A$2:$A$995,0)),"")</f>
        <v>Thanksgiving Day</v>
      </c>
      <c r="E333" s="4"/>
      <c r="F333" s="4"/>
      <c r="G333" s="5"/>
      <c r="H333" s="5"/>
      <c r="I333" s="5"/>
      <c r="J333" s="5"/>
      <c r="K333" s="70"/>
      <c r="L333" s="43"/>
      <c r="M333" s="54"/>
      <c r="N333" s="55"/>
      <c r="O333" s="46"/>
      <c r="P333" s="47"/>
      <c r="Q333" s="64"/>
      <c r="R333" s="65"/>
      <c r="S333" s="42">
        <f t="shared" si="95"/>
        <v>0</v>
      </c>
      <c r="T333" s="6">
        <f t="shared" si="111"/>
        <v>0</v>
      </c>
      <c r="U333" s="39">
        <f t="shared" si="112"/>
        <v>0</v>
      </c>
      <c r="V333" s="6">
        <f t="shared" si="96"/>
        <v>0</v>
      </c>
      <c r="W333" s="105"/>
      <c r="X333" s="10"/>
      <c r="Y333" s="105"/>
      <c r="Z333" s="10"/>
      <c r="AA333" s="105"/>
      <c r="AB333" s="10"/>
      <c r="AC333" s="107"/>
      <c r="AD333" s="29"/>
      <c r="AE333" s="106">
        <f t="shared" si="113"/>
        <v>0</v>
      </c>
      <c r="AF333" s="20">
        <f t="shared" si="97"/>
        <v>0</v>
      </c>
      <c r="AG333" s="16" t="b">
        <f t="shared" si="98"/>
        <v>0</v>
      </c>
      <c r="AH333" s="16" t="b">
        <f t="shared" si="99"/>
        <v>0</v>
      </c>
      <c r="AI333" s="16" t="b">
        <f t="shared" si="100"/>
        <v>0</v>
      </c>
      <c r="AJ333" s="41" t="b">
        <f t="shared" si="101"/>
        <v>0</v>
      </c>
      <c r="AK333" s="60" t="b">
        <f t="shared" si="102"/>
        <v>0</v>
      </c>
      <c r="AL333" s="61" t="b">
        <f t="shared" si="103"/>
        <v>0</v>
      </c>
      <c r="AM333" s="54" t="b">
        <f t="shared" si="104"/>
        <v>0</v>
      </c>
      <c r="AN333" s="55" t="b">
        <f t="shared" si="105"/>
        <v>0</v>
      </c>
      <c r="AO333" s="46" t="b">
        <f t="shared" si="106"/>
        <v>0</v>
      </c>
      <c r="AP333" s="47" t="b">
        <f t="shared" si="107"/>
        <v>0</v>
      </c>
      <c r="AQ333" s="44" t="b">
        <f t="shared" si="108"/>
        <v>0</v>
      </c>
      <c r="AR333" s="45" t="b">
        <f t="shared" si="109"/>
        <v>0</v>
      </c>
    </row>
    <row r="334" spans="1:44" s="15" customFormat="1" ht="15.75" hidden="1" x14ac:dyDescent="0.25">
      <c r="A334" s="3">
        <v>44526</v>
      </c>
      <c r="B334" s="3"/>
      <c r="C334" s="98" t="str">
        <f t="shared" si="110"/>
        <v>Friday</v>
      </c>
      <c r="D334" s="100" t="str">
        <f>IFERROR(INDEX(Holidays!$B$2:$B$995,MATCH(A334,Holidays!$A$2:$A$995,0)),"")</f>
        <v>State Holiday</v>
      </c>
      <c r="E334" s="4"/>
      <c r="F334" s="4"/>
      <c r="G334" s="5"/>
      <c r="H334" s="5"/>
      <c r="I334" s="5"/>
      <c r="J334" s="5"/>
      <c r="K334" s="70"/>
      <c r="L334" s="43"/>
      <c r="M334" s="54"/>
      <c r="N334" s="55"/>
      <c r="O334" s="46"/>
      <c r="P334" s="47"/>
      <c r="Q334" s="64"/>
      <c r="R334" s="65"/>
      <c r="S334" s="42">
        <f t="shared" si="95"/>
        <v>0</v>
      </c>
      <c r="T334" s="6">
        <f t="shared" si="111"/>
        <v>0</v>
      </c>
      <c r="U334" s="39">
        <f t="shared" si="112"/>
        <v>0</v>
      </c>
      <c r="V334" s="6">
        <f t="shared" si="96"/>
        <v>0</v>
      </c>
      <c r="W334" s="105"/>
      <c r="X334" s="10"/>
      <c r="Y334" s="105"/>
      <c r="Z334" s="10"/>
      <c r="AA334" s="105"/>
      <c r="AB334" s="10"/>
      <c r="AC334" s="107"/>
      <c r="AD334" s="29"/>
      <c r="AE334" s="106">
        <f t="shared" si="113"/>
        <v>0</v>
      </c>
      <c r="AF334" s="20">
        <f t="shared" si="97"/>
        <v>0</v>
      </c>
      <c r="AG334" s="16" t="b">
        <f t="shared" si="98"/>
        <v>0</v>
      </c>
      <c r="AH334" s="16" t="b">
        <f t="shared" si="99"/>
        <v>0</v>
      </c>
      <c r="AI334" s="16" t="b">
        <f t="shared" si="100"/>
        <v>0</v>
      </c>
      <c r="AJ334" s="41" t="b">
        <f t="shared" si="101"/>
        <v>0</v>
      </c>
      <c r="AK334" s="60" t="b">
        <f t="shared" si="102"/>
        <v>0</v>
      </c>
      <c r="AL334" s="61" t="b">
        <f t="shared" si="103"/>
        <v>0</v>
      </c>
      <c r="AM334" s="54" t="b">
        <f t="shared" si="104"/>
        <v>0</v>
      </c>
      <c r="AN334" s="55" t="b">
        <f t="shared" si="105"/>
        <v>0</v>
      </c>
      <c r="AO334" s="46" t="b">
        <f t="shared" si="106"/>
        <v>0</v>
      </c>
      <c r="AP334" s="47" t="b">
        <f t="shared" si="107"/>
        <v>0</v>
      </c>
      <c r="AQ334" s="44" t="b">
        <f t="shared" si="108"/>
        <v>0</v>
      </c>
      <c r="AR334" s="45" t="b">
        <f t="shared" si="109"/>
        <v>0</v>
      </c>
    </row>
    <row r="335" spans="1:44" s="15" customFormat="1" ht="15.75" hidden="1" x14ac:dyDescent="0.25">
      <c r="A335" s="3">
        <v>44527</v>
      </c>
      <c r="B335" s="3"/>
      <c r="C335" s="98" t="str">
        <f t="shared" si="110"/>
        <v>Saturday</v>
      </c>
      <c r="D335" s="100" t="str">
        <f>IFERROR(INDEX(Holidays!$B$2:$B$995,MATCH(A335,Holidays!$A$2:$A$995,0)),"")</f>
        <v/>
      </c>
      <c r="E335" s="4"/>
      <c r="F335" s="4"/>
      <c r="G335" s="5"/>
      <c r="H335" s="5"/>
      <c r="I335" s="5"/>
      <c r="J335" s="5"/>
      <c r="K335" s="70"/>
      <c r="L335" s="43"/>
      <c r="M335" s="54"/>
      <c r="N335" s="55"/>
      <c r="O335" s="46"/>
      <c r="P335" s="47"/>
      <c r="Q335" s="64"/>
      <c r="R335" s="65"/>
      <c r="S335" s="42">
        <f t="shared" si="95"/>
        <v>0</v>
      </c>
      <c r="T335" s="6">
        <f t="shared" si="111"/>
        <v>0</v>
      </c>
      <c r="U335" s="39">
        <f t="shared" si="112"/>
        <v>0</v>
      </c>
      <c r="V335" s="6">
        <f t="shared" si="96"/>
        <v>0</v>
      </c>
      <c r="W335" s="105"/>
      <c r="X335" s="10"/>
      <c r="Y335" s="105"/>
      <c r="Z335" s="10"/>
      <c r="AA335" s="105"/>
      <c r="AB335" s="10"/>
      <c r="AC335" s="107"/>
      <c r="AD335" s="29"/>
      <c r="AE335" s="106">
        <f t="shared" si="113"/>
        <v>0</v>
      </c>
      <c r="AF335" s="20">
        <f t="shared" si="97"/>
        <v>0</v>
      </c>
      <c r="AG335" s="16" t="b">
        <f t="shared" si="98"/>
        <v>0</v>
      </c>
      <c r="AH335" s="16" t="b">
        <f t="shared" si="99"/>
        <v>0</v>
      </c>
      <c r="AI335" s="16" t="b">
        <f t="shared" si="100"/>
        <v>0</v>
      </c>
      <c r="AJ335" s="41" t="b">
        <f t="shared" si="101"/>
        <v>0</v>
      </c>
      <c r="AK335" s="60" t="b">
        <f t="shared" si="102"/>
        <v>0</v>
      </c>
      <c r="AL335" s="61" t="b">
        <f t="shared" si="103"/>
        <v>0</v>
      </c>
      <c r="AM335" s="54" t="b">
        <f t="shared" si="104"/>
        <v>0</v>
      </c>
      <c r="AN335" s="55" t="b">
        <f t="shared" si="105"/>
        <v>0</v>
      </c>
      <c r="AO335" s="46" t="b">
        <f t="shared" si="106"/>
        <v>0</v>
      </c>
      <c r="AP335" s="47" t="b">
        <f t="shared" si="107"/>
        <v>0</v>
      </c>
      <c r="AQ335" s="44" t="b">
        <f t="shared" si="108"/>
        <v>0</v>
      </c>
      <c r="AR335" s="45" t="b">
        <f t="shared" si="109"/>
        <v>0</v>
      </c>
    </row>
    <row r="336" spans="1:44" s="15" customFormat="1" ht="15.75" hidden="1" x14ac:dyDescent="0.25">
      <c r="A336" s="3">
        <v>44528</v>
      </c>
      <c r="B336" s="3"/>
      <c r="C336" s="98" t="str">
        <f t="shared" si="110"/>
        <v>Sunday</v>
      </c>
      <c r="D336" s="100" t="str">
        <f>IFERROR(INDEX(Holidays!$B$2:$B$995,MATCH(A336,Holidays!$A$2:$A$995,0)),"")</f>
        <v>First Sunday of Advent</v>
      </c>
      <c r="E336" s="4"/>
      <c r="F336" s="4"/>
      <c r="G336" s="5"/>
      <c r="H336" s="5"/>
      <c r="I336" s="5"/>
      <c r="J336" s="5"/>
      <c r="K336" s="70"/>
      <c r="L336" s="43"/>
      <c r="M336" s="54"/>
      <c r="N336" s="55"/>
      <c r="O336" s="46"/>
      <c r="P336" s="47"/>
      <c r="Q336" s="64"/>
      <c r="R336" s="65"/>
      <c r="S336" s="42">
        <f t="shared" si="95"/>
        <v>0</v>
      </c>
      <c r="T336" s="6">
        <f t="shared" si="111"/>
        <v>0</v>
      </c>
      <c r="U336" s="39">
        <f t="shared" si="112"/>
        <v>0</v>
      </c>
      <c r="V336" s="6">
        <f t="shared" si="96"/>
        <v>0</v>
      </c>
      <c r="W336" s="105"/>
      <c r="X336" s="10"/>
      <c r="Y336" s="105"/>
      <c r="Z336" s="10"/>
      <c r="AA336" s="105"/>
      <c r="AB336" s="10"/>
      <c r="AC336" s="107"/>
      <c r="AD336" s="29"/>
      <c r="AE336" s="106">
        <f t="shared" si="113"/>
        <v>0</v>
      </c>
      <c r="AF336" s="20">
        <f t="shared" si="97"/>
        <v>0</v>
      </c>
      <c r="AG336" s="16" t="b">
        <f t="shared" si="98"/>
        <v>0</v>
      </c>
      <c r="AH336" s="16" t="b">
        <f t="shared" si="99"/>
        <v>0</v>
      </c>
      <c r="AI336" s="16" t="b">
        <f t="shared" si="100"/>
        <v>0</v>
      </c>
      <c r="AJ336" s="41" t="b">
        <f t="shared" si="101"/>
        <v>0</v>
      </c>
      <c r="AK336" s="60" t="b">
        <f t="shared" si="102"/>
        <v>0</v>
      </c>
      <c r="AL336" s="61" t="b">
        <f t="shared" si="103"/>
        <v>0</v>
      </c>
      <c r="AM336" s="54" t="b">
        <f t="shared" si="104"/>
        <v>0</v>
      </c>
      <c r="AN336" s="55" t="b">
        <f t="shared" si="105"/>
        <v>0</v>
      </c>
      <c r="AO336" s="46" t="b">
        <f t="shared" si="106"/>
        <v>0</v>
      </c>
      <c r="AP336" s="47" t="b">
        <f t="shared" si="107"/>
        <v>0</v>
      </c>
      <c r="AQ336" s="44" t="b">
        <f t="shared" si="108"/>
        <v>0</v>
      </c>
      <c r="AR336" s="45" t="b">
        <f t="shared" si="109"/>
        <v>0</v>
      </c>
    </row>
    <row r="337" spans="1:44" s="15" customFormat="1" ht="15.75" hidden="1" x14ac:dyDescent="0.25">
      <c r="A337" s="3">
        <v>44529</v>
      </c>
      <c r="B337" s="3"/>
      <c r="C337" s="98" t="str">
        <f t="shared" si="110"/>
        <v>Monday</v>
      </c>
      <c r="D337" s="100" t="str">
        <f>IFERROR(INDEX(Holidays!$B$2:$B$995,MATCH(A337,Holidays!$A$2:$A$995,0)),"")</f>
        <v>Chanukah/Hanukkah (first day)</v>
      </c>
      <c r="E337" s="4"/>
      <c r="F337" s="4"/>
      <c r="G337" s="5"/>
      <c r="H337" s="5"/>
      <c r="I337" s="5"/>
      <c r="J337" s="5"/>
      <c r="K337" s="70"/>
      <c r="L337" s="43"/>
      <c r="M337" s="54"/>
      <c r="N337" s="55"/>
      <c r="O337" s="46"/>
      <c r="P337" s="47"/>
      <c r="Q337" s="64"/>
      <c r="R337" s="65"/>
      <c r="S337" s="42">
        <f t="shared" si="95"/>
        <v>0</v>
      </c>
      <c r="T337" s="6">
        <f t="shared" si="111"/>
        <v>0</v>
      </c>
      <c r="U337" s="39">
        <f t="shared" si="112"/>
        <v>0</v>
      </c>
      <c r="V337" s="6">
        <f t="shared" si="96"/>
        <v>0</v>
      </c>
      <c r="W337" s="105"/>
      <c r="X337" s="10"/>
      <c r="Y337" s="105"/>
      <c r="Z337" s="10"/>
      <c r="AA337" s="105"/>
      <c r="AB337" s="10"/>
      <c r="AC337" s="107"/>
      <c r="AD337" s="29"/>
      <c r="AE337" s="106">
        <f t="shared" si="113"/>
        <v>0</v>
      </c>
      <c r="AF337" s="20">
        <f t="shared" si="97"/>
        <v>0</v>
      </c>
      <c r="AG337" s="16" t="b">
        <f t="shared" si="98"/>
        <v>0</v>
      </c>
      <c r="AH337" s="16" t="b">
        <f t="shared" si="99"/>
        <v>0</v>
      </c>
      <c r="AI337" s="16" t="b">
        <f t="shared" si="100"/>
        <v>0</v>
      </c>
      <c r="AJ337" s="41" t="b">
        <f t="shared" si="101"/>
        <v>0</v>
      </c>
      <c r="AK337" s="60" t="b">
        <f t="shared" si="102"/>
        <v>0</v>
      </c>
      <c r="AL337" s="61" t="b">
        <f t="shared" si="103"/>
        <v>0</v>
      </c>
      <c r="AM337" s="54" t="b">
        <f t="shared" si="104"/>
        <v>0</v>
      </c>
      <c r="AN337" s="55" t="b">
        <f t="shared" si="105"/>
        <v>0</v>
      </c>
      <c r="AO337" s="46" t="b">
        <f t="shared" si="106"/>
        <v>0</v>
      </c>
      <c r="AP337" s="47" t="b">
        <f t="shared" si="107"/>
        <v>0</v>
      </c>
      <c r="AQ337" s="44" t="b">
        <f t="shared" si="108"/>
        <v>0</v>
      </c>
      <c r="AR337" s="45" t="b">
        <f t="shared" si="109"/>
        <v>0</v>
      </c>
    </row>
    <row r="338" spans="1:44" s="15" customFormat="1" ht="15.75" hidden="1" x14ac:dyDescent="0.25">
      <c r="A338" s="3">
        <v>44530</v>
      </c>
      <c r="B338" s="3"/>
      <c r="C338" s="98" t="str">
        <f t="shared" si="110"/>
        <v>Tuesday</v>
      </c>
      <c r="D338" s="100" t="str">
        <f>IFERROR(INDEX(Holidays!$B$2:$B$995,MATCH(A338,Holidays!$A$2:$A$995,0)),"")</f>
        <v/>
      </c>
      <c r="E338" s="4"/>
      <c r="F338" s="4"/>
      <c r="G338" s="5"/>
      <c r="H338" s="5"/>
      <c r="I338" s="5"/>
      <c r="J338" s="5"/>
      <c r="K338" s="70"/>
      <c r="L338" s="43"/>
      <c r="M338" s="54"/>
      <c r="N338" s="55"/>
      <c r="O338" s="46"/>
      <c r="P338" s="47"/>
      <c r="Q338" s="64"/>
      <c r="R338" s="65"/>
      <c r="S338" s="42">
        <f t="shared" si="95"/>
        <v>0</v>
      </c>
      <c r="T338" s="6">
        <f t="shared" si="111"/>
        <v>0</v>
      </c>
      <c r="U338" s="39">
        <f t="shared" si="112"/>
        <v>0</v>
      </c>
      <c r="V338" s="6">
        <f t="shared" si="96"/>
        <v>0</v>
      </c>
      <c r="W338" s="105"/>
      <c r="X338" s="10"/>
      <c r="Y338" s="105"/>
      <c r="Z338" s="10"/>
      <c r="AA338" s="105"/>
      <c r="AB338" s="10"/>
      <c r="AC338" s="107"/>
      <c r="AD338" s="29"/>
      <c r="AE338" s="106">
        <f t="shared" si="113"/>
        <v>0</v>
      </c>
      <c r="AF338" s="20">
        <f t="shared" si="97"/>
        <v>0</v>
      </c>
      <c r="AG338" s="16" t="b">
        <f t="shared" si="98"/>
        <v>0</v>
      </c>
      <c r="AH338" s="16" t="b">
        <f t="shared" si="99"/>
        <v>0</v>
      </c>
      <c r="AI338" s="16" t="b">
        <f t="shared" si="100"/>
        <v>0</v>
      </c>
      <c r="AJ338" s="41" t="b">
        <f t="shared" si="101"/>
        <v>0</v>
      </c>
      <c r="AK338" s="60" t="b">
        <f t="shared" si="102"/>
        <v>0</v>
      </c>
      <c r="AL338" s="61" t="b">
        <f t="shared" si="103"/>
        <v>0</v>
      </c>
      <c r="AM338" s="54" t="b">
        <f t="shared" si="104"/>
        <v>0</v>
      </c>
      <c r="AN338" s="55" t="b">
        <f t="shared" si="105"/>
        <v>0</v>
      </c>
      <c r="AO338" s="46" t="b">
        <f t="shared" si="106"/>
        <v>0</v>
      </c>
      <c r="AP338" s="47" t="b">
        <f t="shared" si="107"/>
        <v>0</v>
      </c>
      <c r="AQ338" s="44" t="b">
        <f t="shared" si="108"/>
        <v>0</v>
      </c>
      <c r="AR338" s="45" t="b">
        <f t="shared" si="109"/>
        <v>0</v>
      </c>
    </row>
    <row r="339" spans="1:44" s="15" customFormat="1" ht="15.75" hidden="1" x14ac:dyDescent="0.25">
      <c r="A339" s="3">
        <v>44531</v>
      </c>
      <c r="B339" s="3"/>
      <c r="C339" s="98" t="str">
        <f t="shared" si="110"/>
        <v>Wednesday</v>
      </c>
      <c r="D339" s="100" t="str">
        <f>IFERROR(INDEX(Holidays!$B$2:$B$995,MATCH(A339,Holidays!$A$2:$A$995,0)),"")</f>
        <v>Rosa Parks Day</v>
      </c>
      <c r="E339" s="4"/>
      <c r="F339" s="4"/>
      <c r="G339" s="5"/>
      <c r="H339" s="5"/>
      <c r="I339" s="5"/>
      <c r="J339" s="5"/>
      <c r="K339" s="70"/>
      <c r="L339" s="43"/>
      <c r="M339" s="54"/>
      <c r="N339" s="55"/>
      <c r="O339" s="46"/>
      <c r="P339" s="47"/>
      <c r="Q339" s="64"/>
      <c r="R339" s="65"/>
      <c r="S339" s="42">
        <f t="shared" si="95"/>
        <v>0</v>
      </c>
      <c r="T339" s="6">
        <f t="shared" si="111"/>
        <v>0</v>
      </c>
      <c r="U339" s="39">
        <f t="shared" si="112"/>
        <v>0</v>
      </c>
      <c r="V339" s="6">
        <f t="shared" si="96"/>
        <v>0</v>
      </c>
      <c r="W339" s="105"/>
      <c r="X339" s="10"/>
      <c r="Y339" s="105"/>
      <c r="Z339" s="10"/>
      <c r="AA339" s="105"/>
      <c r="AB339" s="10"/>
      <c r="AC339" s="107"/>
      <c r="AD339" s="29"/>
      <c r="AE339" s="106">
        <f t="shared" si="113"/>
        <v>0</v>
      </c>
      <c r="AF339" s="20">
        <f t="shared" si="97"/>
        <v>0</v>
      </c>
      <c r="AG339" s="16" t="b">
        <f t="shared" si="98"/>
        <v>0</v>
      </c>
      <c r="AH339" s="16" t="b">
        <f t="shared" si="99"/>
        <v>0</v>
      </c>
      <c r="AI339" s="16" t="b">
        <f t="shared" si="100"/>
        <v>0</v>
      </c>
      <c r="AJ339" s="41" t="b">
        <f t="shared" si="101"/>
        <v>0</v>
      </c>
      <c r="AK339" s="60" t="b">
        <f t="shared" si="102"/>
        <v>0</v>
      </c>
      <c r="AL339" s="61" t="b">
        <f t="shared" si="103"/>
        <v>0</v>
      </c>
      <c r="AM339" s="54" t="b">
        <f t="shared" si="104"/>
        <v>0</v>
      </c>
      <c r="AN339" s="55" t="b">
        <f t="shared" si="105"/>
        <v>0</v>
      </c>
      <c r="AO339" s="46" t="b">
        <f t="shared" si="106"/>
        <v>0</v>
      </c>
      <c r="AP339" s="47" t="b">
        <f t="shared" si="107"/>
        <v>0</v>
      </c>
      <c r="AQ339" s="44" t="b">
        <f t="shared" si="108"/>
        <v>0</v>
      </c>
      <c r="AR339" s="45" t="b">
        <f t="shared" si="109"/>
        <v>0</v>
      </c>
    </row>
    <row r="340" spans="1:44" s="15" customFormat="1" ht="15.75" hidden="1" x14ac:dyDescent="0.25">
      <c r="A340" s="3">
        <v>44532</v>
      </c>
      <c r="B340" s="3"/>
      <c r="C340" s="98" t="str">
        <f t="shared" si="110"/>
        <v>Thursday</v>
      </c>
      <c r="D340" s="100" t="str">
        <f>IFERROR(INDEX(Holidays!$B$2:$B$995,MATCH(A340,Holidays!$A$2:$A$995,0)),"")</f>
        <v/>
      </c>
      <c r="E340" s="4"/>
      <c r="F340" s="4"/>
      <c r="G340" s="5"/>
      <c r="H340" s="5"/>
      <c r="I340" s="5"/>
      <c r="J340" s="5"/>
      <c r="K340" s="70"/>
      <c r="L340" s="43"/>
      <c r="M340" s="54"/>
      <c r="N340" s="55"/>
      <c r="O340" s="46"/>
      <c r="P340" s="47"/>
      <c r="Q340" s="64"/>
      <c r="R340" s="65"/>
      <c r="S340" s="42">
        <f t="shared" si="95"/>
        <v>0</v>
      </c>
      <c r="T340" s="6">
        <f t="shared" si="111"/>
        <v>0</v>
      </c>
      <c r="U340" s="39">
        <f t="shared" si="112"/>
        <v>0</v>
      </c>
      <c r="V340" s="6">
        <f t="shared" si="96"/>
        <v>0</v>
      </c>
      <c r="W340" s="105"/>
      <c r="X340" s="10"/>
      <c r="Y340" s="105"/>
      <c r="Z340" s="10"/>
      <c r="AA340" s="105"/>
      <c r="AB340" s="10"/>
      <c r="AC340" s="107"/>
      <c r="AD340" s="29"/>
      <c r="AE340" s="106">
        <f t="shared" si="113"/>
        <v>0</v>
      </c>
      <c r="AF340" s="20">
        <f t="shared" si="97"/>
        <v>0</v>
      </c>
      <c r="AG340" s="16" t="b">
        <f t="shared" si="98"/>
        <v>0</v>
      </c>
      <c r="AH340" s="16" t="b">
        <f t="shared" si="99"/>
        <v>0</v>
      </c>
      <c r="AI340" s="16" t="b">
        <f t="shared" si="100"/>
        <v>0</v>
      </c>
      <c r="AJ340" s="41" t="b">
        <f t="shared" si="101"/>
        <v>0</v>
      </c>
      <c r="AK340" s="60" t="b">
        <f t="shared" si="102"/>
        <v>0</v>
      </c>
      <c r="AL340" s="61" t="b">
        <f t="shared" si="103"/>
        <v>0</v>
      </c>
      <c r="AM340" s="54" t="b">
        <f t="shared" si="104"/>
        <v>0</v>
      </c>
      <c r="AN340" s="55" t="b">
        <f t="shared" si="105"/>
        <v>0</v>
      </c>
      <c r="AO340" s="46" t="b">
        <f t="shared" si="106"/>
        <v>0</v>
      </c>
      <c r="AP340" s="47" t="b">
        <f t="shared" si="107"/>
        <v>0</v>
      </c>
      <c r="AQ340" s="44" t="b">
        <f t="shared" si="108"/>
        <v>0</v>
      </c>
      <c r="AR340" s="45" t="b">
        <f t="shared" si="109"/>
        <v>0</v>
      </c>
    </row>
    <row r="341" spans="1:44" s="15" customFormat="1" ht="15.75" hidden="1" x14ac:dyDescent="0.25">
      <c r="A341" s="3">
        <v>44533</v>
      </c>
      <c r="B341" s="3"/>
      <c r="C341" s="98" t="str">
        <f t="shared" si="110"/>
        <v>Friday</v>
      </c>
      <c r="D341" s="100" t="str">
        <f>IFERROR(INDEX(Holidays!$B$2:$B$995,MATCH(A341,Holidays!$A$2:$A$995,0)),"")</f>
        <v/>
      </c>
      <c r="E341" s="4"/>
      <c r="F341" s="4"/>
      <c r="G341" s="5"/>
      <c r="H341" s="5"/>
      <c r="I341" s="5"/>
      <c r="J341" s="5"/>
      <c r="K341" s="70"/>
      <c r="L341" s="43"/>
      <c r="M341" s="54"/>
      <c r="N341" s="55"/>
      <c r="O341" s="46"/>
      <c r="P341" s="47"/>
      <c r="Q341" s="64"/>
      <c r="R341" s="65"/>
      <c r="S341" s="42">
        <f t="shared" si="95"/>
        <v>0</v>
      </c>
      <c r="T341" s="6">
        <f t="shared" si="111"/>
        <v>0</v>
      </c>
      <c r="U341" s="39">
        <f t="shared" si="112"/>
        <v>0</v>
      </c>
      <c r="V341" s="6">
        <f t="shared" si="96"/>
        <v>0</v>
      </c>
      <c r="W341" s="105"/>
      <c r="X341" s="10"/>
      <c r="Y341" s="105"/>
      <c r="Z341" s="10"/>
      <c r="AA341" s="105"/>
      <c r="AB341" s="10"/>
      <c r="AC341" s="107"/>
      <c r="AD341" s="29"/>
      <c r="AE341" s="106">
        <f t="shared" si="113"/>
        <v>0</v>
      </c>
      <c r="AF341" s="20">
        <f t="shared" si="97"/>
        <v>0</v>
      </c>
      <c r="AG341" s="16" t="b">
        <f t="shared" si="98"/>
        <v>0</v>
      </c>
      <c r="AH341" s="16" t="b">
        <f t="shared" si="99"/>
        <v>0</v>
      </c>
      <c r="AI341" s="16" t="b">
        <f t="shared" si="100"/>
        <v>0</v>
      </c>
      <c r="AJ341" s="41" t="b">
        <f t="shared" si="101"/>
        <v>0</v>
      </c>
      <c r="AK341" s="60" t="b">
        <f t="shared" si="102"/>
        <v>0</v>
      </c>
      <c r="AL341" s="61" t="b">
        <f t="shared" si="103"/>
        <v>0</v>
      </c>
      <c r="AM341" s="54" t="b">
        <f t="shared" si="104"/>
        <v>0</v>
      </c>
      <c r="AN341" s="55" t="b">
        <f t="shared" si="105"/>
        <v>0</v>
      </c>
      <c r="AO341" s="46" t="b">
        <f t="shared" si="106"/>
        <v>0</v>
      </c>
      <c r="AP341" s="47" t="b">
        <f t="shared" si="107"/>
        <v>0</v>
      </c>
      <c r="AQ341" s="44" t="b">
        <f t="shared" si="108"/>
        <v>0</v>
      </c>
      <c r="AR341" s="45" t="b">
        <f t="shared" si="109"/>
        <v>0</v>
      </c>
    </row>
    <row r="342" spans="1:44" s="15" customFormat="1" ht="15.75" hidden="1" x14ac:dyDescent="0.25">
      <c r="A342" s="3">
        <v>44534</v>
      </c>
      <c r="B342" s="3"/>
      <c r="C342" s="98" t="str">
        <f t="shared" si="110"/>
        <v>Saturday</v>
      </c>
      <c r="D342" s="100" t="str">
        <f>IFERROR(INDEX(Holidays!$B$2:$B$995,MATCH(A342,Holidays!$A$2:$A$995,0)),"")</f>
        <v/>
      </c>
      <c r="E342" s="4"/>
      <c r="F342" s="4"/>
      <c r="G342" s="5"/>
      <c r="H342" s="5"/>
      <c r="I342" s="5"/>
      <c r="J342" s="5"/>
      <c r="K342" s="70"/>
      <c r="L342" s="43"/>
      <c r="M342" s="54"/>
      <c r="N342" s="55"/>
      <c r="O342" s="46"/>
      <c r="P342" s="47"/>
      <c r="Q342" s="64"/>
      <c r="R342" s="65"/>
      <c r="S342" s="42">
        <f t="shared" si="95"/>
        <v>0</v>
      </c>
      <c r="T342" s="6">
        <f t="shared" si="111"/>
        <v>0</v>
      </c>
      <c r="U342" s="39">
        <f t="shared" si="112"/>
        <v>0</v>
      </c>
      <c r="V342" s="6">
        <f t="shared" si="96"/>
        <v>0</v>
      </c>
      <c r="W342" s="105"/>
      <c r="X342" s="10"/>
      <c r="Y342" s="105"/>
      <c r="Z342" s="10"/>
      <c r="AA342" s="105"/>
      <c r="AB342" s="10"/>
      <c r="AC342" s="107"/>
      <c r="AD342" s="29"/>
      <c r="AE342" s="106">
        <f t="shared" si="113"/>
        <v>0</v>
      </c>
      <c r="AF342" s="20">
        <f t="shared" si="97"/>
        <v>0</v>
      </c>
      <c r="AG342" s="16" t="b">
        <f t="shared" si="98"/>
        <v>0</v>
      </c>
      <c r="AH342" s="16" t="b">
        <f t="shared" si="99"/>
        <v>0</v>
      </c>
      <c r="AI342" s="16" t="b">
        <f t="shared" si="100"/>
        <v>0</v>
      </c>
      <c r="AJ342" s="41" t="b">
        <f t="shared" si="101"/>
        <v>0</v>
      </c>
      <c r="AK342" s="60" t="b">
        <f t="shared" si="102"/>
        <v>0</v>
      </c>
      <c r="AL342" s="61" t="b">
        <f t="shared" si="103"/>
        <v>0</v>
      </c>
      <c r="AM342" s="54" t="b">
        <f t="shared" si="104"/>
        <v>0</v>
      </c>
      <c r="AN342" s="55" t="b">
        <f t="shared" si="105"/>
        <v>0</v>
      </c>
      <c r="AO342" s="46" t="b">
        <f t="shared" si="106"/>
        <v>0</v>
      </c>
      <c r="AP342" s="47" t="b">
        <f t="shared" si="107"/>
        <v>0</v>
      </c>
      <c r="AQ342" s="44" t="b">
        <f t="shared" si="108"/>
        <v>0</v>
      </c>
      <c r="AR342" s="45" t="b">
        <f t="shared" si="109"/>
        <v>0</v>
      </c>
    </row>
    <row r="343" spans="1:44" s="15" customFormat="1" ht="15.75" hidden="1" x14ac:dyDescent="0.25">
      <c r="A343" s="3">
        <v>44535</v>
      </c>
      <c r="B343" s="3"/>
      <c r="C343" s="98" t="str">
        <f t="shared" si="110"/>
        <v>Sunday</v>
      </c>
      <c r="D343" s="100" t="str">
        <f>IFERROR(INDEX(Holidays!$B$2:$B$995,MATCH(A343,Holidays!$A$2:$A$995,0)),"")</f>
        <v/>
      </c>
      <c r="E343" s="4"/>
      <c r="F343" s="4"/>
      <c r="G343" s="5"/>
      <c r="H343" s="5"/>
      <c r="I343" s="5"/>
      <c r="J343" s="5"/>
      <c r="K343" s="70"/>
      <c r="L343" s="43"/>
      <c r="M343" s="54"/>
      <c r="N343" s="55"/>
      <c r="O343" s="46"/>
      <c r="P343" s="47"/>
      <c r="Q343" s="64"/>
      <c r="R343" s="65"/>
      <c r="S343" s="42">
        <f t="shared" si="95"/>
        <v>0</v>
      </c>
      <c r="T343" s="6">
        <f t="shared" si="111"/>
        <v>0</v>
      </c>
      <c r="U343" s="39">
        <f t="shared" si="112"/>
        <v>0</v>
      </c>
      <c r="V343" s="6">
        <f t="shared" si="96"/>
        <v>0</v>
      </c>
      <c r="W343" s="105"/>
      <c r="X343" s="10"/>
      <c r="Y343" s="105"/>
      <c r="Z343" s="10"/>
      <c r="AA343" s="105"/>
      <c r="AB343" s="10"/>
      <c r="AC343" s="107"/>
      <c r="AD343" s="29"/>
      <c r="AE343" s="106">
        <f t="shared" si="113"/>
        <v>0</v>
      </c>
      <c r="AF343" s="20">
        <f t="shared" si="97"/>
        <v>0</v>
      </c>
      <c r="AG343" s="16" t="b">
        <f t="shared" si="98"/>
        <v>0</v>
      </c>
      <c r="AH343" s="16" t="b">
        <f t="shared" si="99"/>
        <v>0</v>
      </c>
      <c r="AI343" s="16" t="b">
        <f t="shared" si="100"/>
        <v>0</v>
      </c>
      <c r="AJ343" s="41" t="b">
        <f t="shared" si="101"/>
        <v>0</v>
      </c>
      <c r="AK343" s="60" t="b">
        <f t="shared" si="102"/>
        <v>0</v>
      </c>
      <c r="AL343" s="61" t="b">
        <f t="shared" si="103"/>
        <v>0</v>
      </c>
      <c r="AM343" s="54" t="b">
        <f t="shared" si="104"/>
        <v>0</v>
      </c>
      <c r="AN343" s="55" t="b">
        <f t="shared" si="105"/>
        <v>0</v>
      </c>
      <c r="AO343" s="46" t="b">
        <f t="shared" si="106"/>
        <v>0</v>
      </c>
      <c r="AP343" s="47" t="b">
        <f t="shared" si="107"/>
        <v>0</v>
      </c>
      <c r="AQ343" s="44" t="b">
        <f t="shared" si="108"/>
        <v>0</v>
      </c>
      <c r="AR343" s="45" t="b">
        <f t="shared" si="109"/>
        <v>0</v>
      </c>
    </row>
    <row r="344" spans="1:44" s="15" customFormat="1" ht="15.75" hidden="1" x14ac:dyDescent="0.25">
      <c r="A344" s="3">
        <v>44536</v>
      </c>
      <c r="B344" s="3"/>
      <c r="C344" s="98" t="str">
        <f t="shared" si="110"/>
        <v>Monday</v>
      </c>
      <c r="D344" s="100" t="str">
        <f>IFERROR(INDEX(Holidays!$B$2:$B$995,MATCH(A344,Holidays!$A$2:$A$995,0)),"")</f>
        <v>Last Day of Chanukah</v>
      </c>
      <c r="E344" s="4"/>
      <c r="F344" s="4"/>
      <c r="G344" s="5"/>
      <c r="H344" s="5"/>
      <c r="I344" s="5"/>
      <c r="J344" s="5"/>
      <c r="K344" s="70"/>
      <c r="L344" s="43"/>
      <c r="M344" s="54"/>
      <c r="N344" s="55"/>
      <c r="O344" s="46"/>
      <c r="P344" s="47"/>
      <c r="Q344" s="64"/>
      <c r="R344" s="65"/>
      <c r="S344" s="42">
        <f t="shared" si="95"/>
        <v>0</v>
      </c>
      <c r="T344" s="6">
        <f t="shared" si="111"/>
        <v>0</v>
      </c>
      <c r="U344" s="39">
        <f t="shared" si="112"/>
        <v>0</v>
      </c>
      <c r="V344" s="6">
        <f t="shared" si="96"/>
        <v>0</v>
      </c>
      <c r="W344" s="105"/>
      <c r="X344" s="10"/>
      <c r="Y344" s="105"/>
      <c r="Z344" s="10"/>
      <c r="AA344" s="105"/>
      <c r="AB344" s="10"/>
      <c r="AC344" s="107"/>
      <c r="AD344" s="29"/>
      <c r="AE344" s="106">
        <f t="shared" si="113"/>
        <v>0</v>
      </c>
      <c r="AF344" s="20">
        <f t="shared" si="97"/>
        <v>0</v>
      </c>
      <c r="AG344" s="16" t="b">
        <f t="shared" si="98"/>
        <v>0</v>
      </c>
      <c r="AH344" s="16" t="b">
        <f t="shared" si="99"/>
        <v>0</v>
      </c>
      <c r="AI344" s="16" t="b">
        <f t="shared" si="100"/>
        <v>0</v>
      </c>
      <c r="AJ344" s="41" t="b">
        <f t="shared" si="101"/>
        <v>0</v>
      </c>
      <c r="AK344" s="60" t="b">
        <f t="shared" si="102"/>
        <v>0</v>
      </c>
      <c r="AL344" s="61" t="b">
        <f t="shared" si="103"/>
        <v>0</v>
      </c>
      <c r="AM344" s="54" t="b">
        <f t="shared" si="104"/>
        <v>0</v>
      </c>
      <c r="AN344" s="55" t="b">
        <f t="shared" si="105"/>
        <v>0</v>
      </c>
      <c r="AO344" s="46" t="b">
        <f t="shared" si="106"/>
        <v>0</v>
      </c>
      <c r="AP344" s="47" t="b">
        <f t="shared" si="107"/>
        <v>0</v>
      </c>
      <c r="AQ344" s="44" t="b">
        <f t="shared" si="108"/>
        <v>0</v>
      </c>
      <c r="AR344" s="45" t="b">
        <f t="shared" si="109"/>
        <v>0</v>
      </c>
    </row>
    <row r="345" spans="1:44" s="15" customFormat="1" ht="15.75" hidden="1" x14ac:dyDescent="0.25">
      <c r="A345" s="3">
        <v>44537</v>
      </c>
      <c r="B345" s="3"/>
      <c r="C345" s="98" t="str">
        <f t="shared" si="110"/>
        <v>Tuesday</v>
      </c>
      <c r="D345" s="100" t="str">
        <f>IFERROR(INDEX(Holidays!$B$2:$B$995,MATCH(A345,Holidays!$A$2:$A$995,0)),"")</f>
        <v>Pearl Harbor Remembrance Day</v>
      </c>
      <c r="E345" s="4"/>
      <c r="F345" s="4"/>
      <c r="G345" s="5"/>
      <c r="H345" s="5"/>
      <c r="I345" s="5"/>
      <c r="J345" s="5"/>
      <c r="K345" s="70"/>
      <c r="L345" s="43"/>
      <c r="M345" s="54"/>
      <c r="N345" s="55"/>
      <c r="O345" s="46"/>
      <c r="P345" s="47"/>
      <c r="Q345" s="64"/>
      <c r="R345" s="65"/>
      <c r="S345" s="42">
        <f t="shared" si="95"/>
        <v>0</v>
      </c>
      <c r="T345" s="6">
        <f t="shared" si="111"/>
        <v>0</v>
      </c>
      <c r="U345" s="39">
        <f t="shared" si="112"/>
        <v>0</v>
      </c>
      <c r="V345" s="6">
        <f t="shared" si="96"/>
        <v>0</v>
      </c>
      <c r="W345" s="105"/>
      <c r="X345" s="10"/>
      <c r="Y345" s="105"/>
      <c r="Z345" s="10"/>
      <c r="AA345" s="105"/>
      <c r="AB345" s="10"/>
      <c r="AC345" s="107"/>
      <c r="AD345" s="29"/>
      <c r="AE345" s="106">
        <f t="shared" si="113"/>
        <v>0</v>
      </c>
      <c r="AF345" s="20">
        <f t="shared" si="97"/>
        <v>0</v>
      </c>
      <c r="AG345" s="16" t="b">
        <f t="shared" si="98"/>
        <v>0</v>
      </c>
      <c r="AH345" s="16" t="b">
        <f t="shared" si="99"/>
        <v>0</v>
      </c>
      <c r="AI345" s="16" t="b">
        <f t="shared" si="100"/>
        <v>0</v>
      </c>
      <c r="AJ345" s="41" t="b">
        <f t="shared" si="101"/>
        <v>0</v>
      </c>
      <c r="AK345" s="60" t="b">
        <f t="shared" si="102"/>
        <v>0</v>
      </c>
      <c r="AL345" s="61" t="b">
        <f t="shared" si="103"/>
        <v>0</v>
      </c>
      <c r="AM345" s="54" t="b">
        <f t="shared" si="104"/>
        <v>0</v>
      </c>
      <c r="AN345" s="55" t="b">
        <f t="shared" si="105"/>
        <v>0</v>
      </c>
      <c r="AO345" s="46" t="b">
        <f t="shared" si="106"/>
        <v>0</v>
      </c>
      <c r="AP345" s="47" t="b">
        <f t="shared" si="107"/>
        <v>0</v>
      </c>
      <c r="AQ345" s="44" t="b">
        <f t="shared" si="108"/>
        <v>0</v>
      </c>
      <c r="AR345" s="45" t="b">
        <f t="shared" si="109"/>
        <v>0</v>
      </c>
    </row>
    <row r="346" spans="1:44" s="15" customFormat="1" ht="30" hidden="1" x14ac:dyDescent="0.25">
      <c r="A346" s="3">
        <v>44538</v>
      </c>
      <c r="B346" s="3"/>
      <c r="C346" s="98" t="str">
        <f t="shared" si="110"/>
        <v>Wednesday</v>
      </c>
      <c r="D346" s="100" t="str">
        <f>IFERROR(INDEX(Holidays!$B$2:$B$995,MATCH(A346,Holidays!$A$2:$A$995,0)),"")</f>
        <v>Feast of the Immaculate Conception</v>
      </c>
      <c r="E346" s="4"/>
      <c r="F346" s="4"/>
      <c r="G346" s="5"/>
      <c r="H346" s="5"/>
      <c r="I346" s="5"/>
      <c r="J346" s="5"/>
      <c r="K346" s="70"/>
      <c r="L346" s="43"/>
      <c r="M346" s="54"/>
      <c r="N346" s="55"/>
      <c r="O346" s="46"/>
      <c r="P346" s="47"/>
      <c r="Q346" s="64"/>
      <c r="R346" s="65"/>
      <c r="S346" s="42">
        <f t="shared" si="95"/>
        <v>0</v>
      </c>
      <c r="T346" s="6">
        <f t="shared" si="111"/>
        <v>0</v>
      </c>
      <c r="U346" s="39">
        <f t="shared" si="112"/>
        <v>0</v>
      </c>
      <c r="V346" s="6">
        <f t="shared" si="96"/>
        <v>0</v>
      </c>
      <c r="W346" s="105"/>
      <c r="X346" s="10"/>
      <c r="Y346" s="105"/>
      <c r="Z346" s="10"/>
      <c r="AA346" s="105"/>
      <c r="AB346" s="10"/>
      <c r="AC346" s="107"/>
      <c r="AD346" s="29"/>
      <c r="AE346" s="106">
        <f t="shared" si="113"/>
        <v>0</v>
      </c>
      <c r="AF346" s="20">
        <f t="shared" si="97"/>
        <v>0</v>
      </c>
      <c r="AG346" s="16" t="b">
        <f t="shared" ref="AG346:AG369" si="114">IF(ISBLANK(G346),FALSE,TRUE)</f>
        <v>0</v>
      </c>
      <c r="AH346" s="16" t="b">
        <f t="shared" ref="AH346:AH369" si="115">IF(ISBLANK(H346),FALSE,TRUE)</f>
        <v>0</v>
      </c>
      <c r="AI346" s="16" t="b">
        <f t="shared" ref="AI346:AI369" si="116">IF(ISBLANK(I346),FALSE,TRUE)</f>
        <v>0</v>
      </c>
      <c r="AJ346" s="41" t="b">
        <f t="shared" ref="AJ346:AJ369" si="117">IF(ISBLANK(J346),FALSE,TRUE)</f>
        <v>0</v>
      </c>
      <c r="AK346" s="60" t="b">
        <f t="shared" ref="AK346:AK369" si="118">IF(ISBLANK(K346),FALSE,TRUE)</f>
        <v>0</v>
      </c>
      <c r="AL346" s="61" t="b">
        <f t="shared" ref="AL346:AL369" si="119">IF(ISBLANK(L346),FALSE,TRUE)</f>
        <v>0</v>
      </c>
      <c r="AM346" s="54" t="b">
        <f t="shared" ref="AM346:AM369" si="120">IF(ISBLANK(M346),FALSE,TRUE)</f>
        <v>0</v>
      </c>
      <c r="AN346" s="55" t="b">
        <f t="shared" ref="AN346:AN369" si="121">IF(ISBLANK(N346),FALSE,TRUE)</f>
        <v>0</v>
      </c>
      <c r="AO346" s="46" t="b">
        <f t="shared" ref="AO346:AO369" si="122">IF(ISBLANK(O346),FALSE,TRUE)</f>
        <v>0</v>
      </c>
      <c r="AP346" s="47" t="b">
        <f t="shared" ref="AP346:AP369" si="123">IF(ISBLANK(P346),FALSE,TRUE)</f>
        <v>0</v>
      </c>
      <c r="AQ346" s="44" t="b">
        <f t="shared" ref="AQ346:AQ369" si="124">IF(ISBLANK(Q346),FALSE,TRUE)</f>
        <v>0</v>
      </c>
      <c r="AR346" s="45" t="b">
        <f t="shared" ref="AR346:AR369" si="125">IF(ISBLANK(R346),FALSE,TRUE)</f>
        <v>0</v>
      </c>
    </row>
    <row r="347" spans="1:44" s="15" customFormat="1" ht="15.75" hidden="1" x14ac:dyDescent="0.25">
      <c r="A347" s="3">
        <v>44539</v>
      </c>
      <c r="B347" s="3"/>
      <c r="C347" s="98" t="str">
        <f t="shared" si="110"/>
        <v>Thursday</v>
      </c>
      <c r="D347" s="100" t="str">
        <f>IFERROR(INDEX(Holidays!$B$2:$B$995,MATCH(A347,Holidays!$A$2:$A$995,0)),"")</f>
        <v/>
      </c>
      <c r="E347" s="4"/>
      <c r="F347" s="4"/>
      <c r="G347" s="5"/>
      <c r="H347" s="5"/>
      <c r="I347" s="5"/>
      <c r="J347" s="5"/>
      <c r="K347" s="70"/>
      <c r="L347" s="43"/>
      <c r="M347" s="54"/>
      <c r="N347" s="55"/>
      <c r="O347" s="46"/>
      <c r="P347" s="47"/>
      <c r="Q347" s="64"/>
      <c r="R347" s="65"/>
      <c r="S347" s="42">
        <f t="shared" si="95"/>
        <v>0</v>
      </c>
      <c r="T347" s="6">
        <f t="shared" si="111"/>
        <v>0</v>
      </c>
      <c r="U347" s="39">
        <f t="shared" si="112"/>
        <v>0</v>
      </c>
      <c r="V347" s="6">
        <f t="shared" si="96"/>
        <v>0</v>
      </c>
      <c r="W347" s="105"/>
      <c r="X347" s="10"/>
      <c r="Y347" s="105"/>
      <c r="Z347" s="10"/>
      <c r="AA347" s="105"/>
      <c r="AB347" s="10"/>
      <c r="AC347" s="107"/>
      <c r="AD347" s="29"/>
      <c r="AE347" s="106">
        <f t="shared" si="113"/>
        <v>0</v>
      </c>
      <c r="AF347" s="20">
        <f t="shared" si="97"/>
        <v>0</v>
      </c>
      <c r="AG347" s="16" t="b">
        <f t="shared" si="114"/>
        <v>0</v>
      </c>
      <c r="AH347" s="16" t="b">
        <f t="shared" si="115"/>
        <v>0</v>
      </c>
      <c r="AI347" s="16" t="b">
        <f t="shared" si="116"/>
        <v>0</v>
      </c>
      <c r="AJ347" s="41" t="b">
        <f t="shared" si="117"/>
        <v>0</v>
      </c>
      <c r="AK347" s="60" t="b">
        <f t="shared" si="118"/>
        <v>0</v>
      </c>
      <c r="AL347" s="61" t="b">
        <f t="shared" si="119"/>
        <v>0</v>
      </c>
      <c r="AM347" s="54" t="b">
        <f t="shared" si="120"/>
        <v>0</v>
      </c>
      <c r="AN347" s="55" t="b">
        <f t="shared" si="121"/>
        <v>0</v>
      </c>
      <c r="AO347" s="46" t="b">
        <f t="shared" si="122"/>
        <v>0</v>
      </c>
      <c r="AP347" s="47" t="b">
        <f t="shared" si="123"/>
        <v>0</v>
      </c>
      <c r="AQ347" s="44" t="b">
        <f t="shared" si="124"/>
        <v>0</v>
      </c>
      <c r="AR347" s="45" t="b">
        <f t="shared" si="125"/>
        <v>0</v>
      </c>
    </row>
    <row r="348" spans="1:44" s="15" customFormat="1" ht="15.75" hidden="1" x14ac:dyDescent="0.25">
      <c r="A348" s="3">
        <v>44540</v>
      </c>
      <c r="B348" s="3"/>
      <c r="C348" s="98" t="str">
        <f t="shared" si="110"/>
        <v>Friday</v>
      </c>
      <c r="D348" s="100" t="str">
        <f>IFERROR(INDEX(Holidays!$B$2:$B$995,MATCH(A348,Holidays!$A$2:$A$995,0)),"")</f>
        <v/>
      </c>
      <c r="E348" s="4"/>
      <c r="F348" s="4"/>
      <c r="G348" s="5"/>
      <c r="H348" s="5"/>
      <c r="I348" s="5"/>
      <c r="J348" s="5"/>
      <c r="K348" s="70"/>
      <c r="L348" s="43"/>
      <c r="M348" s="54"/>
      <c r="N348" s="55"/>
      <c r="O348" s="46"/>
      <c r="P348" s="47"/>
      <c r="Q348" s="64"/>
      <c r="R348" s="65"/>
      <c r="S348" s="42">
        <f t="shared" si="95"/>
        <v>0</v>
      </c>
      <c r="T348" s="6">
        <f t="shared" si="111"/>
        <v>0</v>
      </c>
      <c r="U348" s="39">
        <f t="shared" si="112"/>
        <v>0</v>
      </c>
      <c r="V348" s="6">
        <f t="shared" si="96"/>
        <v>0</v>
      </c>
      <c r="W348" s="105"/>
      <c r="X348" s="10"/>
      <c r="Y348" s="105"/>
      <c r="Z348" s="10"/>
      <c r="AA348" s="105"/>
      <c r="AB348" s="10"/>
      <c r="AC348" s="107"/>
      <c r="AD348" s="29"/>
      <c r="AE348" s="106">
        <f t="shared" si="113"/>
        <v>0</v>
      </c>
      <c r="AF348" s="20">
        <f t="shared" si="97"/>
        <v>0</v>
      </c>
      <c r="AG348" s="16" t="b">
        <f t="shared" si="114"/>
        <v>0</v>
      </c>
      <c r="AH348" s="16" t="b">
        <f t="shared" si="115"/>
        <v>0</v>
      </c>
      <c r="AI348" s="16" t="b">
        <f t="shared" si="116"/>
        <v>0</v>
      </c>
      <c r="AJ348" s="41" t="b">
        <f t="shared" si="117"/>
        <v>0</v>
      </c>
      <c r="AK348" s="60" t="b">
        <f t="shared" si="118"/>
        <v>0</v>
      </c>
      <c r="AL348" s="61" t="b">
        <f t="shared" si="119"/>
        <v>0</v>
      </c>
      <c r="AM348" s="54" t="b">
        <f t="shared" si="120"/>
        <v>0</v>
      </c>
      <c r="AN348" s="55" t="b">
        <f t="shared" si="121"/>
        <v>0</v>
      </c>
      <c r="AO348" s="46" t="b">
        <f t="shared" si="122"/>
        <v>0</v>
      </c>
      <c r="AP348" s="47" t="b">
        <f t="shared" si="123"/>
        <v>0</v>
      </c>
      <c r="AQ348" s="44" t="b">
        <f t="shared" si="124"/>
        <v>0</v>
      </c>
      <c r="AR348" s="45" t="b">
        <f t="shared" si="125"/>
        <v>0</v>
      </c>
    </row>
    <row r="349" spans="1:44" s="15" customFormat="1" ht="15.75" hidden="1" x14ac:dyDescent="0.25">
      <c r="A349" s="3">
        <v>44541</v>
      </c>
      <c r="B349" s="3"/>
      <c r="C349" s="98" t="str">
        <f t="shared" si="110"/>
        <v>Saturday</v>
      </c>
      <c r="D349" s="100" t="str">
        <f>IFERROR(INDEX(Holidays!$B$2:$B$995,MATCH(A349,Holidays!$A$2:$A$995,0)),"")</f>
        <v/>
      </c>
      <c r="E349" s="4"/>
      <c r="F349" s="4"/>
      <c r="G349" s="5"/>
      <c r="H349" s="5"/>
      <c r="I349" s="5"/>
      <c r="J349" s="5"/>
      <c r="K349" s="70"/>
      <c r="L349" s="43"/>
      <c r="M349" s="54"/>
      <c r="N349" s="55"/>
      <c r="O349" s="46"/>
      <c r="P349" s="47"/>
      <c r="Q349" s="64"/>
      <c r="R349" s="65"/>
      <c r="S349" s="42">
        <f t="shared" si="95"/>
        <v>0</v>
      </c>
      <c r="T349" s="6">
        <f t="shared" si="111"/>
        <v>0</v>
      </c>
      <c r="U349" s="39">
        <f t="shared" si="112"/>
        <v>0</v>
      </c>
      <c r="V349" s="6">
        <f t="shared" si="96"/>
        <v>0</v>
      </c>
      <c r="W349" s="105"/>
      <c r="X349" s="10"/>
      <c r="Y349" s="105"/>
      <c r="Z349" s="10"/>
      <c r="AA349" s="105"/>
      <c r="AB349" s="10"/>
      <c r="AC349" s="107"/>
      <c r="AD349" s="29"/>
      <c r="AE349" s="106">
        <f t="shared" si="113"/>
        <v>0</v>
      </c>
      <c r="AF349" s="20">
        <f t="shared" si="97"/>
        <v>0</v>
      </c>
      <c r="AG349" s="16" t="b">
        <f t="shared" si="114"/>
        <v>0</v>
      </c>
      <c r="AH349" s="16" t="b">
        <f t="shared" si="115"/>
        <v>0</v>
      </c>
      <c r="AI349" s="16" t="b">
        <f t="shared" si="116"/>
        <v>0</v>
      </c>
      <c r="AJ349" s="41" t="b">
        <f t="shared" si="117"/>
        <v>0</v>
      </c>
      <c r="AK349" s="60" t="b">
        <f t="shared" si="118"/>
        <v>0</v>
      </c>
      <c r="AL349" s="61" t="b">
        <f t="shared" si="119"/>
        <v>0</v>
      </c>
      <c r="AM349" s="54" t="b">
        <f t="shared" si="120"/>
        <v>0</v>
      </c>
      <c r="AN349" s="55" t="b">
        <f t="shared" si="121"/>
        <v>0</v>
      </c>
      <c r="AO349" s="46" t="b">
        <f t="shared" si="122"/>
        <v>0</v>
      </c>
      <c r="AP349" s="47" t="b">
        <f t="shared" si="123"/>
        <v>0</v>
      </c>
      <c r="AQ349" s="44" t="b">
        <f t="shared" si="124"/>
        <v>0</v>
      </c>
      <c r="AR349" s="45" t="b">
        <f t="shared" si="125"/>
        <v>0</v>
      </c>
    </row>
    <row r="350" spans="1:44" s="15" customFormat="1" ht="15.75" hidden="1" x14ac:dyDescent="0.25">
      <c r="A350" s="3">
        <v>44542</v>
      </c>
      <c r="B350" s="3"/>
      <c r="C350" s="98" t="str">
        <f t="shared" si="110"/>
        <v>Sunday</v>
      </c>
      <c r="D350" s="100" t="str">
        <f>IFERROR(INDEX(Holidays!$B$2:$B$995,MATCH(A350,Holidays!$A$2:$A$995,0)),"")</f>
        <v>Feast of Our Lady of Guadalupe</v>
      </c>
      <c r="E350" s="4"/>
      <c r="F350" s="4"/>
      <c r="G350" s="5"/>
      <c r="H350" s="5"/>
      <c r="I350" s="5"/>
      <c r="J350" s="5"/>
      <c r="K350" s="70"/>
      <c r="L350" s="43"/>
      <c r="M350" s="54"/>
      <c r="N350" s="55"/>
      <c r="O350" s="46"/>
      <c r="P350" s="47"/>
      <c r="Q350" s="64"/>
      <c r="R350" s="65"/>
      <c r="S350" s="42">
        <f t="shared" si="95"/>
        <v>0</v>
      </c>
      <c r="T350" s="6">
        <f t="shared" si="111"/>
        <v>0</v>
      </c>
      <c r="U350" s="39">
        <f t="shared" si="112"/>
        <v>0</v>
      </c>
      <c r="V350" s="6">
        <f t="shared" si="96"/>
        <v>0</v>
      </c>
      <c r="W350" s="105"/>
      <c r="X350" s="10"/>
      <c r="Y350" s="105"/>
      <c r="Z350" s="10"/>
      <c r="AA350" s="105"/>
      <c r="AB350" s="10"/>
      <c r="AC350" s="107"/>
      <c r="AD350" s="29"/>
      <c r="AE350" s="106">
        <f t="shared" si="113"/>
        <v>0</v>
      </c>
      <c r="AF350" s="20">
        <f t="shared" si="97"/>
        <v>0</v>
      </c>
      <c r="AG350" s="16" t="b">
        <f t="shared" si="114"/>
        <v>0</v>
      </c>
      <c r="AH350" s="16" t="b">
        <f t="shared" si="115"/>
        <v>0</v>
      </c>
      <c r="AI350" s="16" t="b">
        <f t="shared" si="116"/>
        <v>0</v>
      </c>
      <c r="AJ350" s="41" t="b">
        <f t="shared" si="117"/>
        <v>0</v>
      </c>
      <c r="AK350" s="60" t="b">
        <f t="shared" si="118"/>
        <v>0</v>
      </c>
      <c r="AL350" s="61" t="b">
        <f t="shared" si="119"/>
        <v>0</v>
      </c>
      <c r="AM350" s="54" t="b">
        <f t="shared" si="120"/>
        <v>0</v>
      </c>
      <c r="AN350" s="55" t="b">
        <f t="shared" si="121"/>
        <v>0</v>
      </c>
      <c r="AO350" s="46" t="b">
        <f t="shared" si="122"/>
        <v>0</v>
      </c>
      <c r="AP350" s="47" t="b">
        <f t="shared" si="123"/>
        <v>0</v>
      </c>
      <c r="AQ350" s="44" t="b">
        <f t="shared" si="124"/>
        <v>0</v>
      </c>
      <c r="AR350" s="45" t="b">
        <f t="shared" si="125"/>
        <v>0</v>
      </c>
    </row>
    <row r="351" spans="1:44" s="15" customFormat="1" ht="15.75" hidden="1" x14ac:dyDescent="0.25">
      <c r="A351" s="3">
        <v>44543</v>
      </c>
      <c r="B351" s="3"/>
      <c r="C351" s="98" t="str">
        <f t="shared" si="110"/>
        <v>Monday</v>
      </c>
      <c r="D351" s="100" t="str">
        <f>IFERROR(INDEX(Holidays!$B$2:$B$995,MATCH(A351,Holidays!$A$2:$A$995,0)),"")</f>
        <v>National Guard Birthday</v>
      </c>
      <c r="E351" s="4"/>
      <c r="F351" s="4"/>
      <c r="G351" s="5"/>
      <c r="H351" s="5"/>
      <c r="I351" s="5"/>
      <c r="J351" s="5"/>
      <c r="K351" s="70"/>
      <c r="L351" s="43"/>
      <c r="M351" s="54"/>
      <c r="N351" s="55"/>
      <c r="O351" s="46"/>
      <c r="P351" s="47"/>
      <c r="Q351" s="64"/>
      <c r="R351" s="65"/>
      <c r="S351" s="42">
        <f t="shared" si="95"/>
        <v>0</v>
      </c>
      <c r="T351" s="6">
        <f t="shared" si="111"/>
        <v>0</v>
      </c>
      <c r="U351" s="39">
        <f t="shared" si="112"/>
        <v>0</v>
      </c>
      <c r="V351" s="6">
        <f t="shared" si="96"/>
        <v>0</v>
      </c>
      <c r="W351" s="105"/>
      <c r="X351" s="10"/>
      <c r="Y351" s="105"/>
      <c r="Z351" s="10"/>
      <c r="AA351" s="105"/>
      <c r="AB351" s="10"/>
      <c r="AC351" s="107"/>
      <c r="AD351" s="29"/>
      <c r="AE351" s="106">
        <f t="shared" si="113"/>
        <v>0</v>
      </c>
      <c r="AF351" s="20">
        <f t="shared" si="97"/>
        <v>0</v>
      </c>
      <c r="AG351" s="16" t="b">
        <f t="shared" si="114"/>
        <v>0</v>
      </c>
      <c r="AH351" s="16" t="b">
        <f t="shared" si="115"/>
        <v>0</v>
      </c>
      <c r="AI351" s="16" t="b">
        <f t="shared" si="116"/>
        <v>0</v>
      </c>
      <c r="AJ351" s="41" t="b">
        <f t="shared" si="117"/>
        <v>0</v>
      </c>
      <c r="AK351" s="60" t="b">
        <f t="shared" si="118"/>
        <v>0</v>
      </c>
      <c r="AL351" s="61" t="b">
        <f t="shared" si="119"/>
        <v>0</v>
      </c>
      <c r="AM351" s="54" t="b">
        <f t="shared" si="120"/>
        <v>0</v>
      </c>
      <c r="AN351" s="55" t="b">
        <f t="shared" si="121"/>
        <v>0</v>
      </c>
      <c r="AO351" s="46" t="b">
        <f t="shared" si="122"/>
        <v>0</v>
      </c>
      <c r="AP351" s="47" t="b">
        <f t="shared" si="123"/>
        <v>0</v>
      </c>
      <c r="AQ351" s="44" t="b">
        <f t="shared" si="124"/>
        <v>0</v>
      </c>
      <c r="AR351" s="45" t="b">
        <f t="shared" si="125"/>
        <v>0</v>
      </c>
    </row>
    <row r="352" spans="1:44" s="15" customFormat="1" ht="15.75" hidden="1" x14ac:dyDescent="0.25">
      <c r="A352" s="3">
        <v>44544</v>
      </c>
      <c r="B352" s="3"/>
      <c r="C352" s="98" t="str">
        <f t="shared" si="110"/>
        <v>Tuesday</v>
      </c>
      <c r="D352" s="100" t="str">
        <f>IFERROR(INDEX(Holidays!$B$2:$B$995,MATCH(A352,Holidays!$A$2:$A$995,0)),"")</f>
        <v/>
      </c>
      <c r="E352" s="4"/>
      <c r="F352" s="4"/>
      <c r="G352" s="5"/>
      <c r="H352" s="5"/>
      <c r="I352" s="5"/>
      <c r="J352" s="5"/>
      <c r="K352" s="70"/>
      <c r="L352" s="43"/>
      <c r="M352" s="54"/>
      <c r="N352" s="55"/>
      <c r="O352" s="46"/>
      <c r="P352" s="47"/>
      <c r="Q352" s="64"/>
      <c r="R352" s="65"/>
      <c r="S352" s="42">
        <f t="shared" si="95"/>
        <v>0</v>
      </c>
      <c r="T352" s="6">
        <f t="shared" si="111"/>
        <v>0</v>
      </c>
      <c r="U352" s="39">
        <f t="shared" si="112"/>
        <v>0</v>
      </c>
      <c r="V352" s="6">
        <f t="shared" si="96"/>
        <v>0</v>
      </c>
      <c r="W352" s="105"/>
      <c r="X352" s="10"/>
      <c r="Y352" s="105"/>
      <c r="Z352" s="10"/>
      <c r="AA352" s="105"/>
      <c r="AB352" s="10"/>
      <c r="AC352" s="107"/>
      <c r="AD352" s="29"/>
      <c r="AE352" s="106">
        <f t="shared" si="113"/>
        <v>0</v>
      </c>
      <c r="AF352" s="20">
        <f t="shared" si="97"/>
        <v>0</v>
      </c>
      <c r="AG352" s="16" t="b">
        <f t="shared" si="114"/>
        <v>0</v>
      </c>
      <c r="AH352" s="16" t="b">
        <f t="shared" si="115"/>
        <v>0</v>
      </c>
      <c r="AI352" s="16" t="b">
        <f t="shared" si="116"/>
        <v>0</v>
      </c>
      <c r="AJ352" s="41" t="b">
        <f t="shared" si="117"/>
        <v>0</v>
      </c>
      <c r="AK352" s="60" t="b">
        <f t="shared" si="118"/>
        <v>0</v>
      </c>
      <c r="AL352" s="61" t="b">
        <f t="shared" si="119"/>
        <v>0</v>
      </c>
      <c r="AM352" s="54" t="b">
        <f t="shared" si="120"/>
        <v>0</v>
      </c>
      <c r="AN352" s="55" t="b">
        <f t="shared" si="121"/>
        <v>0</v>
      </c>
      <c r="AO352" s="46" t="b">
        <f t="shared" si="122"/>
        <v>0</v>
      </c>
      <c r="AP352" s="47" t="b">
        <f t="shared" si="123"/>
        <v>0</v>
      </c>
      <c r="AQ352" s="44" t="b">
        <f t="shared" si="124"/>
        <v>0</v>
      </c>
      <c r="AR352" s="45" t="b">
        <f t="shared" si="125"/>
        <v>0</v>
      </c>
    </row>
    <row r="353" spans="1:44" s="15" customFormat="1" ht="15.75" hidden="1" x14ac:dyDescent="0.25">
      <c r="A353" s="3">
        <v>44545</v>
      </c>
      <c r="B353" s="3"/>
      <c r="C353" s="98" t="str">
        <f t="shared" si="110"/>
        <v>Wednesday</v>
      </c>
      <c r="D353" s="100" t="str">
        <f>IFERROR(INDEX(Holidays!$B$2:$B$995,MATCH(A353,Holidays!$A$2:$A$995,0)),"")</f>
        <v>Bill of Rights Day</v>
      </c>
      <c r="E353" s="4"/>
      <c r="F353" s="4"/>
      <c r="G353" s="5"/>
      <c r="H353" s="5"/>
      <c r="I353" s="5"/>
      <c r="J353" s="5"/>
      <c r="K353" s="70"/>
      <c r="L353" s="43"/>
      <c r="M353" s="54"/>
      <c r="N353" s="55"/>
      <c r="O353" s="46"/>
      <c r="P353" s="47"/>
      <c r="Q353" s="64"/>
      <c r="R353" s="65"/>
      <c r="S353" s="42">
        <f t="shared" si="95"/>
        <v>0</v>
      </c>
      <c r="T353" s="6">
        <f t="shared" si="111"/>
        <v>0</v>
      </c>
      <c r="U353" s="39">
        <f t="shared" si="112"/>
        <v>0</v>
      </c>
      <c r="V353" s="6">
        <f t="shared" si="96"/>
        <v>0</v>
      </c>
      <c r="W353" s="105"/>
      <c r="X353" s="10"/>
      <c r="Y353" s="105"/>
      <c r="Z353" s="10"/>
      <c r="AA353" s="105"/>
      <c r="AB353" s="10"/>
      <c r="AC353" s="107"/>
      <c r="AD353" s="29"/>
      <c r="AE353" s="106">
        <f t="shared" si="113"/>
        <v>0</v>
      </c>
      <c r="AF353" s="20">
        <f t="shared" si="97"/>
        <v>0</v>
      </c>
      <c r="AG353" s="16" t="b">
        <f t="shared" si="114"/>
        <v>0</v>
      </c>
      <c r="AH353" s="16" t="b">
        <f t="shared" si="115"/>
        <v>0</v>
      </c>
      <c r="AI353" s="16" t="b">
        <f t="shared" si="116"/>
        <v>0</v>
      </c>
      <c r="AJ353" s="41" t="b">
        <f t="shared" si="117"/>
        <v>0</v>
      </c>
      <c r="AK353" s="60" t="b">
        <f t="shared" si="118"/>
        <v>0</v>
      </c>
      <c r="AL353" s="61" t="b">
        <f t="shared" si="119"/>
        <v>0</v>
      </c>
      <c r="AM353" s="54" t="b">
        <f t="shared" si="120"/>
        <v>0</v>
      </c>
      <c r="AN353" s="55" t="b">
        <f t="shared" si="121"/>
        <v>0</v>
      </c>
      <c r="AO353" s="46" t="b">
        <f t="shared" si="122"/>
        <v>0</v>
      </c>
      <c r="AP353" s="47" t="b">
        <f t="shared" si="123"/>
        <v>0</v>
      </c>
      <c r="AQ353" s="44" t="b">
        <f t="shared" si="124"/>
        <v>0</v>
      </c>
      <c r="AR353" s="45" t="b">
        <f t="shared" si="125"/>
        <v>0</v>
      </c>
    </row>
    <row r="354" spans="1:44" s="15" customFormat="1" ht="15.75" hidden="1" x14ac:dyDescent="0.25">
      <c r="A354" s="3">
        <v>44546</v>
      </c>
      <c r="B354" s="3"/>
      <c r="C354" s="98" t="str">
        <f t="shared" si="110"/>
        <v>Thursday</v>
      </c>
      <c r="D354" s="100" t="str">
        <f>IFERROR(INDEX(Holidays!$B$2:$B$995,MATCH(A354,Holidays!$A$2:$A$995,0)),"")</f>
        <v/>
      </c>
      <c r="E354" s="4"/>
      <c r="F354" s="4"/>
      <c r="G354" s="5"/>
      <c r="H354" s="5"/>
      <c r="I354" s="5"/>
      <c r="J354" s="5"/>
      <c r="K354" s="70"/>
      <c r="L354" s="43"/>
      <c r="M354" s="54"/>
      <c r="N354" s="55"/>
      <c r="O354" s="46"/>
      <c r="P354" s="47"/>
      <c r="Q354" s="64"/>
      <c r="R354" s="65"/>
      <c r="S354" s="42">
        <f t="shared" si="95"/>
        <v>0</v>
      </c>
      <c r="T354" s="6">
        <f t="shared" si="111"/>
        <v>0</v>
      </c>
      <c r="U354" s="39">
        <f t="shared" si="112"/>
        <v>0</v>
      </c>
      <c r="V354" s="6">
        <f t="shared" si="96"/>
        <v>0</v>
      </c>
      <c r="W354" s="105"/>
      <c r="X354" s="10"/>
      <c r="Y354" s="105"/>
      <c r="Z354" s="10"/>
      <c r="AA354" s="105"/>
      <c r="AB354" s="10"/>
      <c r="AC354" s="107"/>
      <c r="AD354" s="29"/>
      <c r="AE354" s="106">
        <f t="shared" si="113"/>
        <v>0</v>
      </c>
      <c r="AF354" s="20">
        <f t="shared" si="97"/>
        <v>0</v>
      </c>
      <c r="AG354" s="16" t="b">
        <f t="shared" si="114"/>
        <v>0</v>
      </c>
      <c r="AH354" s="16" t="b">
        <f t="shared" si="115"/>
        <v>0</v>
      </c>
      <c r="AI354" s="16" t="b">
        <f t="shared" si="116"/>
        <v>0</v>
      </c>
      <c r="AJ354" s="41" t="b">
        <f t="shared" si="117"/>
        <v>0</v>
      </c>
      <c r="AK354" s="60" t="b">
        <f t="shared" si="118"/>
        <v>0</v>
      </c>
      <c r="AL354" s="61" t="b">
        <f t="shared" si="119"/>
        <v>0</v>
      </c>
      <c r="AM354" s="54" t="b">
        <f t="shared" si="120"/>
        <v>0</v>
      </c>
      <c r="AN354" s="55" t="b">
        <f t="shared" si="121"/>
        <v>0</v>
      </c>
      <c r="AO354" s="46" t="b">
        <f t="shared" si="122"/>
        <v>0</v>
      </c>
      <c r="AP354" s="47" t="b">
        <f t="shared" si="123"/>
        <v>0</v>
      </c>
      <c r="AQ354" s="44" t="b">
        <f t="shared" si="124"/>
        <v>0</v>
      </c>
      <c r="AR354" s="45" t="b">
        <f t="shared" si="125"/>
        <v>0</v>
      </c>
    </row>
    <row r="355" spans="1:44" s="15" customFormat="1" ht="15.75" hidden="1" x14ac:dyDescent="0.25">
      <c r="A355" s="3">
        <v>44547</v>
      </c>
      <c r="B355" s="3"/>
      <c r="C355" s="98" t="str">
        <f t="shared" si="110"/>
        <v>Friday</v>
      </c>
      <c r="D355" s="100" t="str">
        <f>IFERROR(INDEX(Holidays!$B$2:$B$995,MATCH(A355,Holidays!$A$2:$A$995,0)),"")</f>
        <v>Pan American Aviation Day</v>
      </c>
      <c r="E355" s="4"/>
      <c r="F355" s="4"/>
      <c r="G355" s="5"/>
      <c r="H355" s="5"/>
      <c r="I355" s="5"/>
      <c r="J355" s="5"/>
      <c r="K355" s="70"/>
      <c r="L355" s="43"/>
      <c r="M355" s="54"/>
      <c r="N355" s="55"/>
      <c r="O355" s="46"/>
      <c r="P355" s="47"/>
      <c r="Q355" s="64"/>
      <c r="R355" s="65"/>
      <c r="S355" s="42">
        <f t="shared" si="95"/>
        <v>0</v>
      </c>
      <c r="T355" s="6">
        <f t="shared" si="111"/>
        <v>0</v>
      </c>
      <c r="U355" s="39">
        <f t="shared" si="112"/>
        <v>0</v>
      </c>
      <c r="V355" s="6">
        <f t="shared" si="96"/>
        <v>0</v>
      </c>
      <c r="W355" s="105"/>
      <c r="X355" s="10"/>
      <c r="Y355" s="105"/>
      <c r="Z355" s="10"/>
      <c r="AA355" s="105"/>
      <c r="AB355" s="10"/>
      <c r="AC355" s="107"/>
      <c r="AD355" s="29"/>
      <c r="AE355" s="106">
        <f t="shared" si="113"/>
        <v>0</v>
      </c>
      <c r="AF355" s="20">
        <f t="shared" si="97"/>
        <v>0</v>
      </c>
      <c r="AG355" s="16" t="b">
        <f t="shared" si="114"/>
        <v>0</v>
      </c>
      <c r="AH355" s="16" t="b">
        <f t="shared" si="115"/>
        <v>0</v>
      </c>
      <c r="AI355" s="16" t="b">
        <f t="shared" si="116"/>
        <v>0</v>
      </c>
      <c r="AJ355" s="41" t="b">
        <f t="shared" si="117"/>
        <v>0</v>
      </c>
      <c r="AK355" s="60" t="b">
        <f t="shared" si="118"/>
        <v>0</v>
      </c>
      <c r="AL355" s="61" t="b">
        <f t="shared" si="119"/>
        <v>0</v>
      </c>
      <c r="AM355" s="54" t="b">
        <f t="shared" si="120"/>
        <v>0</v>
      </c>
      <c r="AN355" s="55" t="b">
        <f t="shared" si="121"/>
        <v>0</v>
      </c>
      <c r="AO355" s="46" t="b">
        <f t="shared" si="122"/>
        <v>0</v>
      </c>
      <c r="AP355" s="47" t="b">
        <f t="shared" si="123"/>
        <v>0</v>
      </c>
      <c r="AQ355" s="44" t="b">
        <f t="shared" si="124"/>
        <v>0</v>
      </c>
      <c r="AR355" s="45" t="b">
        <f t="shared" si="125"/>
        <v>0</v>
      </c>
    </row>
    <row r="356" spans="1:44" s="15" customFormat="1" ht="15.75" hidden="1" x14ac:dyDescent="0.25">
      <c r="A356" s="3">
        <v>44548</v>
      </c>
      <c r="B356" s="3"/>
      <c r="C356" s="98" t="str">
        <f t="shared" si="110"/>
        <v>Saturday</v>
      </c>
      <c r="D356" s="100" t="str">
        <f>IFERROR(INDEX(Holidays!$B$2:$B$995,MATCH(A356,Holidays!$A$2:$A$995,0)),"")</f>
        <v/>
      </c>
      <c r="E356" s="4"/>
      <c r="F356" s="4"/>
      <c r="G356" s="5"/>
      <c r="H356" s="5"/>
      <c r="I356" s="5"/>
      <c r="J356" s="5"/>
      <c r="K356" s="70"/>
      <c r="L356" s="43"/>
      <c r="M356" s="54"/>
      <c r="N356" s="55"/>
      <c r="O356" s="46"/>
      <c r="P356" s="47"/>
      <c r="Q356" s="64"/>
      <c r="R356" s="65"/>
      <c r="S356" s="42">
        <f t="shared" si="95"/>
        <v>0</v>
      </c>
      <c r="T356" s="6">
        <f t="shared" si="111"/>
        <v>0</v>
      </c>
      <c r="U356" s="39">
        <f t="shared" si="112"/>
        <v>0</v>
      </c>
      <c r="V356" s="6">
        <f t="shared" si="96"/>
        <v>0</v>
      </c>
      <c r="W356" s="105"/>
      <c r="X356" s="10"/>
      <c r="Y356" s="105"/>
      <c r="Z356" s="10"/>
      <c r="AA356" s="105"/>
      <c r="AB356" s="10"/>
      <c r="AC356" s="107"/>
      <c r="AD356" s="29"/>
      <c r="AE356" s="106">
        <f t="shared" si="113"/>
        <v>0</v>
      </c>
      <c r="AF356" s="20">
        <f t="shared" si="97"/>
        <v>0</v>
      </c>
      <c r="AG356" s="16" t="b">
        <f t="shared" si="114"/>
        <v>0</v>
      </c>
      <c r="AH356" s="16" t="b">
        <f t="shared" si="115"/>
        <v>0</v>
      </c>
      <c r="AI356" s="16" t="b">
        <f t="shared" si="116"/>
        <v>0</v>
      </c>
      <c r="AJ356" s="41" t="b">
        <f t="shared" si="117"/>
        <v>0</v>
      </c>
      <c r="AK356" s="60" t="b">
        <f t="shared" si="118"/>
        <v>0</v>
      </c>
      <c r="AL356" s="61" t="b">
        <f t="shared" si="119"/>
        <v>0</v>
      </c>
      <c r="AM356" s="54" t="b">
        <f t="shared" si="120"/>
        <v>0</v>
      </c>
      <c r="AN356" s="55" t="b">
        <f t="shared" si="121"/>
        <v>0</v>
      </c>
      <c r="AO356" s="46" t="b">
        <f t="shared" si="122"/>
        <v>0</v>
      </c>
      <c r="AP356" s="47" t="b">
        <f t="shared" si="123"/>
        <v>0</v>
      </c>
      <c r="AQ356" s="44" t="b">
        <f t="shared" si="124"/>
        <v>0</v>
      </c>
      <c r="AR356" s="45" t="b">
        <f t="shared" si="125"/>
        <v>0</v>
      </c>
    </row>
    <row r="357" spans="1:44" s="15" customFormat="1" ht="15.75" hidden="1" x14ac:dyDescent="0.25">
      <c r="A357" s="3">
        <v>44549</v>
      </c>
      <c r="B357" s="3"/>
      <c r="C357" s="98" t="str">
        <f t="shared" si="110"/>
        <v>Sunday</v>
      </c>
      <c r="D357" s="100" t="str">
        <f>IFERROR(INDEX(Holidays!$B$2:$B$995,MATCH(A357,Holidays!$A$2:$A$995,0)),"")</f>
        <v/>
      </c>
      <c r="E357" s="4"/>
      <c r="F357" s="4"/>
      <c r="G357" s="5"/>
      <c r="H357" s="5"/>
      <c r="I357" s="5"/>
      <c r="J357" s="5"/>
      <c r="K357" s="70"/>
      <c r="L357" s="43"/>
      <c r="M357" s="54"/>
      <c r="N357" s="55"/>
      <c r="O357" s="46"/>
      <c r="P357" s="47"/>
      <c r="Q357" s="64"/>
      <c r="R357" s="65"/>
      <c r="S357" s="42">
        <f t="shared" si="95"/>
        <v>0</v>
      </c>
      <c r="T357" s="6">
        <f t="shared" si="111"/>
        <v>0</v>
      </c>
      <c r="U357" s="39">
        <f t="shared" si="112"/>
        <v>0</v>
      </c>
      <c r="V357" s="6">
        <f t="shared" si="96"/>
        <v>0</v>
      </c>
      <c r="W357" s="105"/>
      <c r="X357" s="10"/>
      <c r="Y357" s="105"/>
      <c r="Z357" s="10"/>
      <c r="AA357" s="105"/>
      <c r="AB357" s="10"/>
      <c r="AC357" s="107"/>
      <c r="AD357" s="29"/>
      <c r="AE357" s="106">
        <f t="shared" si="113"/>
        <v>0</v>
      </c>
      <c r="AF357" s="20">
        <f t="shared" si="97"/>
        <v>0</v>
      </c>
      <c r="AG357" s="16" t="b">
        <f t="shared" si="114"/>
        <v>0</v>
      </c>
      <c r="AH357" s="16" t="b">
        <f t="shared" si="115"/>
        <v>0</v>
      </c>
      <c r="AI357" s="16" t="b">
        <f t="shared" si="116"/>
        <v>0</v>
      </c>
      <c r="AJ357" s="41" t="b">
        <f t="shared" si="117"/>
        <v>0</v>
      </c>
      <c r="AK357" s="60" t="b">
        <f t="shared" si="118"/>
        <v>0</v>
      </c>
      <c r="AL357" s="61" t="b">
        <f t="shared" si="119"/>
        <v>0</v>
      </c>
      <c r="AM357" s="54" t="b">
        <f t="shared" si="120"/>
        <v>0</v>
      </c>
      <c r="AN357" s="55" t="b">
        <f t="shared" si="121"/>
        <v>0</v>
      </c>
      <c r="AO357" s="46" t="b">
        <f t="shared" si="122"/>
        <v>0</v>
      </c>
      <c r="AP357" s="47" t="b">
        <f t="shared" si="123"/>
        <v>0</v>
      </c>
      <c r="AQ357" s="44" t="b">
        <f t="shared" si="124"/>
        <v>0</v>
      </c>
      <c r="AR357" s="45" t="b">
        <f t="shared" si="125"/>
        <v>0</v>
      </c>
    </row>
    <row r="358" spans="1:44" s="15" customFormat="1" ht="15.75" hidden="1" x14ac:dyDescent="0.25">
      <c r="A358" s="3">
        <v>44550</v>
      </c>
      <c r="B358" s="3"/>
      <c r="C358" s="98" t="str">
        <f t="shared" si="110"/>
        <v>Monday</v>
      </c>
      <c r="D358" s="100" t="str">
        <f>IFERROR(INDEX(Holidays!$B$2:$B$995,MATCH(A358,Holidays!$A$2:$A$995,0)),"")</f>
        <v/>
      </c>
      <c r="E358" s="4"/>
      <c r="F358" s="4"/>
      <c r="G358" s="5"/>
      <c r="H358" s="5"/>
      <c r="I358" s="5"/>
      <c r="J358" s="5"/>
      <c r="K358" s="70"/>
      <c r="L358" s="43"/>
      <c r="M358" s="54"/>
      <c r="N358" s="55"/>
      <c r="O358" s="46"/>
      <c r="P358" s="47"/>
      <c r="Q358" s="64"/>
      <c r="R358" s="65"/>
      <c r="S358" s="42">
        <f t="shared" si="95"/>
        <v>0</v>
      </c>
      <c r="T358" s="6">
        <f t="shared" si="111"/>
        <v>0</v>
      </c>
      <c r="U358" s="39">
        <f t="shared" si="112"/>
        <v>0</v>
      </c>
      <c r="V358" s="6">
        <f t="shared" si="96"/>
        <v>0</v>
      </c>
      <c r="W358" s="105"/>
      <c r="X358" s="10"/>
      <c r="Y358" s="105"/>
      <c r="Z358" s="10"/>
      <c r="AA358" s="105"/>
      <c r="AB358" s="10"/>
      <c r="AC358" s="107"/>
      <c r="AD358" s="29"/>
      <c r="AE358" s="106">
        <f t="shared" si="113"/>
        <v>0</v>
      </c>
      <c r="AF358" s="20">
        <f t="shared" si="97"/>
        <v>0</v>
      </c>
      <c r="AG358" s="16" t="b">
        <f t="shared" si="114"/>
        <v>0</v>
      </c>
      <c r="AH358" s="16" t="b">
        <f t="shared" si="115"/>
        <v>0</v>
      </c>
      <c r="AI358" s="16" t="b">
        <f t="shared" si="116"/>
        <v>0</v>
      </c>
      <c r="AJ358" s="41" t="b">
        <f t="shared" si="117"/>
        <v>0</v>
      </c>
      <c r="AK358" s="60" t="b">
        <f t="shared" si="118"/>
        <v>0</v>
      </c>
      <c r="AL358" s="61" t="b">
        <f t="shared" si="119"/>
        <v>0</v>
      </c>
      <c r="AM358" s="54" t="b">
        <f t="shared" si="120"/>
        <v>0</v>
      </c>
      <c r="AN358" s="55" t="b">
        <f t="shared" si="121"/>
        <v>0</v>
      </c>
      <c r="AO358" s="46" t="b">
        <f t="shared" si="122"/>
        <v>0</v>
      </c>
      <c r="AP358" s="47" t="b">
        <f t="shared" si="123"/>
        <v>0</v>
      </c>
      <c r="AQ358" s="44" t="b">
        <f t="shared" si="124"/>
        <v>0</v>
      </c>
      <c r="AR358" s="45" t="b">
        <f t="shared" si="125"/>
        <v>0</v>
      </c>
    </row>
    <row r="359" spans="1:44" s="15" customFormat="1" ht="15.75" hidden="1" x14ac:dyDescent="0.25">
      <c r="A359" s="3">
        <v>44551</v>
      </c>
      <c r="B359" s="3"/>
      <c r="C359" s="98" t="str">
        <f t="shared" si="110"/>
        <v>Tuesday</v>
      </c>
      <c r="D359" s="100" t="str">
        <f>IFERROR(INDEX(Holidays!$B$2:$B$995,MATCH(A359,Holidays!$A$2:$A$995,0)),"")</f>
        <v>December Solstice</v>
      </c>
      <c r="E359" s="4"/>
      <c r="F359" s="4"/>
      <c r="G359" s="5"/>
      <c r="H359" s="5"/>
      <c r="I359" s="5"/>
      <c r="J359" s="5"/>
      <c r="K359" s="70"/>
      <c r="L359" s="43"/>
      <c r="M359" s="54"/>
      <c r="N359" s="55"/>
      <c r="O359" s="46"/>
      <c r="P359" s="47"/>
      <c r="Q359" s="64"/>
      <c r="R359" s="65"/>
      <c r="S359" s="42">
        <f t="shared" si="95"/>
        <v>0</v>
      </c>
      <c r="T359" s="6">
        <f t="shared" si="111"/>
        <v>0</v>
      </c>
      <c r="U359" s="39">
        <f t="shared" si="112"/>
        <v>0</v>
      </c>
      <c r="V359" s="6">
        <f t="shared" si="96"/>
        <v>0</v>
      </c>
      <c r="W359" s="105"/>
      <c r="X359" s="10"/>
      <c r="Y359" s="105"/>
      <c r="Z359" s="10"/>
      <c r="AA359" s="105"/>
      <c r="AB359" s="10"/>
      <c r="AC359" s="107"/>
      <c r="AD359" s="29"/>
      <c r="AE359" s="106">
        <f t="shared" si="113"/>
        <v>0</v>
      </c>
      <c r="AF359" s="20">
        <f t="shared" si="97"/>
        <v>0</v>
      </c>
      <c r="AG359" s="16" t="b">
        <f t="shared" si="114"/>
        <v>0</v>
      </c>
      <c r="AH359" s="16" t="b">
        <f t="shared" si="115"/>
        <v>0</v>
      </c>
      <c r="AI359" s="16" t="b">
        <f t="shared" si="116"/>
        <v>0</v>
      </c>
      <c r="AJ359" s="41" t="b">
        <f t="shared" si="117"/>
        <v>0</v>
      </c>
      <c r="AK359" s="60" t="b">
        <f t="shared" si="118"/>
        <v>0</v>
      </c>
      <c r="AL359" s="61" t="b">
        <f t="shared" si="119"/>
        <v>0</v>
      </c>
      <c r="AM359" s="54" t="b">
        <f t="shared" si="120"/>
        <v>0</v>
      </c>
      <c r="AN359" s="55" t="b">
        <f t="shared" si="121"/>
        <v>0</v>
      </c>
      <c r="AO359" s="46" t="b">
        <f t="shared" si="122"/>
        <v>0</v>
      </c>
      <c r="AP359" s="47" t="b">
        <f t="shared" si="123"/>
        <v>0</v>
      </c>
      <c r="AQ359" s="44" t="b">
        <f t="shared" si="124"/>
        <v>0</v>
      </c>
      <c r="AR359" s="45" t="b">
        <f t="shared" si="125"/>
        <v>0</v>
      </c>
    </row>
    <row r="360" spans="1:44" s="15" customFormat="1" ht="15.75" hidden="1" x14ac:dyDescent="0.25">
      <c r="A360" s="3">
        <v>44552</v>
      </c>
      <c r="B360" s="3"/>
      <c r="C360" s="98" t="str">
        <f t="shared" si="110"/>
        <v>Wednesday</v>
      </c>
      <c r="D360" s="100" t="str">
        <f>IFERROR(INDEX(Holidays!$B$2:$B$995,MATCH(A360,Holidays!$A$2:$A$995,0)),"")</f>
        <v/>
      </c>
      <c r="E360" s="4"/>
      <c r="F360" s="4"/>
      <c r="G360" s="5"/>
      <c r="H360" s="5"/>
      <c r="I360" s="5"/>
      <c r="J360" s="5"/>
      <c r="K360" s="70"/>
      <c r="L360" s="43"/>
      <c r="M360" s="54"/>
      <c r="N360" s="55"/>
      <c r="O360" s="46"/>
      <c r="P360" s="47"/>
      <c r="Q360" s="64"/>
      <c r="R360" s="65"/>
      <c r="S360" s="42">
        <f t="shared" si="95"/>
        <v>0</v>
      </c>
      <c r="T360" s="6">
        <f t="shared" si="111"/>
        <v>0</v>
      </c>
      <c r="U360" s="39">
        <f t="shared" si="112"/>
        <v>0</v>
      </c>
      <c r="V360" s="6">
        <f t="shared" si="96"/>
        <v>0</v>
      </c>
      <c r="W360" s="105"/>
      <c r="X360" s="10"/>
      <c r="Y360" s="105"/>
      <c r="Z360" s="10"/>
      <c r="AA360" s="105"/>
      <c r="AB360" s="10"/>
      <c r="AC360" s="107"/>
      <c r="AD360" s="29"/>
      <c r="AE360" s="106">
        <f t="shared" si="113"/>
        <v>0</v>
      </c>
      <c r="AF360" s="20">
        <f t="shared" si="97"/>
        <v>0</v>
      </c>
      <c r="AG360" s="16" t="b">
        <f t="shared" si="114"/>
        <v>0</v>
      </c>
      <c r="AH360" s="16" t="b">
        <f t="shared" si="115"/>
        <v>0</v>
      </c>
      <c r="AI360" s="16" t="b">
        <f t="shared" si="116"/>
        <v>0</v>
      </c>
      <c r="AJ360" s="41" t="b">
        <f t="shared" si="117"/>
        <v>0</v>
      </c>
      <c r="AK360" s="60" t="b">
        <f t="shared" si="118"/>
        <v>0</v>
      </c>
      <c r="AL360" s="61" t="b">
        <f t="shared" si="119"/>
        <v>0</v>
      </c>
      <c r="AM360" s="54" t="b">
        <f t="shared" si="120"/>
        <v>0</v>
      </c>
      <c r="AN360" s="55" t="b">
        <f t="shared" si="121"/>
        <v>0</v>
      </c>
      <c r="AO360" s="46" t="b">
        <f t="shared" si="122"/>
        <v>0</v>
      </c>
      <c r="AP360" s="47" t="b">
        <f t="shared" si="123"/>
        <v>0</v>
      </c>
      <c r="AQ360" s="44" t="b">
        <f t="shared" si="124"/>
        <v>0</v>
      </c>
      <c r="AR360" s="45" t="b">
        <f t="shared" si="125"/>
        <v>0</v>
      </c>
    </row>
    <row r="361" spans="1:44" s="15" customFormat="1" ht="15.75" hidden="1" x14ac:dyDescent="0.25">
      <c r="A361" s="3">
        <v>44553</v>
      </c>
      <c r="B361" s="3"/>
      <c r="C361" s="98" t="str">
        <f t="shared" si="110"/>
        <v>Thursday</v>
      </c>
      <c r="D361" s="100" t="str">
        <f>IFERROR(INDEX(Holidays!$B$2:$B$995,MATCH(A361,Holidays!$A$2:$A$995,0)),"")</f>
        <v/>
      </c>
      <c r="E361" s="4"/>
      <c r="F361" s="4"/>
      <c r="G361" s="5"/>
      <c r="H361" s="5"/>
      <c r="I361" s="5"/>
      <c r="J361" s="5"/>
      <c r="K361" s="70"/>
      <c r="L361" s="43"/>
      <c r="M361" s="54"/>
      <c r="N361" s="55"/>
      <c r="O361" s="46"/>
      <c r="P361" s="47"/>
      <c r="Q361" s="64"/>
      <c r="R361" s="65"/>
      <c r="S361" s="42">
        <f t="shared" si="95"/>
        <v>0</v>
      </c>
      <c r="T361" s="6">
        <f t="shared" si="111"/>
        <v>0</v>
      </c>
      <c r="U361" s="39">
        <f t="shared" si="112"/>
        <v>0</v>
      </c>
      <c r="V361" s="6">
        <f t="shared" si="96"/>
        <v>0</v>
      </c>
      <c r="W361" s="105"/>
      <c r="X361" s="10"/>
      <c r="Y361" s="105"/>
      <c r="Z361" s="10"/>
      <c r="AA361" s="105"/>
      <c r="AB361" s="10"/>
      <c r="AC361" s="107"/>
      <c r="AD361" s="29"/>
      <c r="AE361" s="106">
        <f t="shared" si="113"/>
        <v>0</v>
      </c>
      <c r="AF361" s="20">
        <f t="shared" si="97"/>
        <v>0</v>
      </c>
      <c r="AG361" s="16" t="b">
        <f t="shared" si="114"/>
        <v>0</v>
      </c>
      <c r="AH361" s="16" t="b">
        <f t="shared" si="115"/>
        <v>0</v>
      </c>
      <c r="AI361" s="16" t="b">
        <f t="shared" si="116"/>
        <v>0</v>
      </c>
      <c r="AJ361" s="41" t="b">
        <f t="shared" si="117"/>
        <v>0</v>
      </c>
      <c r="AK361" s="60" t="b">
        <f t="shared" si="118"/>
        <v>0</v>
      </c>
      <c r="AL361" s="61" t="b">
        <f t="shared" si="119"/>
        <v>0</v>
      </c>
      <c r="AM361" s="54" t="b">
        <f t="shared" si="120"/>
        <v>0</v>
      </c>
      <c r="AN361" s="55" t="b">
        <f t="shared" si="121"/>
        <v>0</v>
      </c>
      <c r="AO361" s="46" t="b">
        <f t="shared" si="122"/>
        <v>0</v>
      </c>
      <c r="AP361" s="47" t="b">
        <f t="shared" si="123"/>
        <v>0</v>
      </c>
      <c r="AQ361" s="44" t="b">
        <f t="shared" si="124"/>
        <v>0</v>
      </c>
      <c r="AR361" s="45" t="b">
        <f t="shared" si="125"/>
        <v>0</v>
      </c>
    </row>
    <row r="362" spans="1:44" s="15" customFormat="1" ht="15.75" hidden="1" x14ac:dyDescent="0.25">
      <c r="A362" s="3">
        <v>44554</v>
      </c>
      <c r="B362" s="3"/>
      <c r="C362" s="98" t="str">
        <f t="shared" si="110"/>
        <v>Friday</v>
      </c>
      <c r="D362" s="100" t="str">
        <f>IFERROR(INDEX(Holidays!$B$2:$B$995,MATCH(A362,Holidays!$A$2:$A$995,0)),"")</f>
        <v>Day off for Christmas Day</v>
      </c>
      <c r="E362" s="4"/>
      <c r="F362" s="4"/>
      <c r="G362" s="5"/>
      <c r="H362" s="5"/>
      <c r="I362" s="5"/>
      <c r="J362" s="5"/>
      <c r="K362" s="70"/>
      <c r="L362" s="43"/>
      <c r="M362" s="54"/>
      <c r="N362" s="55"/>
      <c r="O362" s="46"/>
      <c r="P362" s="47"/>
      <c r="Q362" s="64"/>
      <c r="R362" s="65"/>
      <c r="S362" s="42">
        <f t="shared" si="95"/>
        <v>0</v>
      </c>
      <c r="T362" s="6">
        <f t="shared" si="111"/>
        <v>0</v>
      </c>
      <c r="U362" s="39">
        <f t="shared" si="112"/>
        <v>0</v>
      </c>
      <c r="V362" s="6">
        <f t="shared" si="96"/>
        <v>0</v>
      </c>
      <c r="W362" s="105"/>
      <c r="X362" s="10"/>
      <c r="Y362" s="105"/>
      <c r="Z362" s="10"/>
      <c r="AA362" s="105"/>
      <c r="AB362" s="10"/>
      <c r="AC362" s="107"/>
      <c r="AD362" s="29"/>
      <c r="AE362" s="106">
        <f t="shared" si="113"/>
        <v>0</v>
      </c>
      <c r="AF362" s="20">
        <f t="shared" si="97"/>
        <v>0</v>
      </c>
      <c r="AG362" s="16" t="b">
        <f t="shared" si="114"/>
        <v>0</v>
      </c>
      <c r="AH362" s="16" t="b">
        <f t="shared" si="115"/>
        <v>0</v>
      </c>
      <c r="AI362" s="16" t="b">
        <f t="shared" si="116"/>
        <v>0</v>
      </c>
      <c r="AJ362" s="41" t="b">
        <f t="shared" si="117"/>
        <v>0</v>
      </c>
      <c r="AK362" s="60" t="b">
        <f t="shared" si="118"/>
        <v>0</v>
      </c>
      <c r="AL362" s="61" t="b">
        <f t="shared" si="119"/>
        <v>0</v>
      </c>
      <c r="AM362" s="54" t="b">
        <f t="shared" si="120"/>
        <v>0</v>
      </c>
      <c r="AN362" s="55" t="b">
        <f t="shared" si="121"/>
        <v>0</v>
      </c>
      <c r="AO362" s="46" t="b">
        <f t="shared" si="122"/>
        <v>0</v>
      </c>
      <c r="AP362" s="47" t="b">
        <f t="shared" si="123"/>
        <v>0</v>
      </c>
      <c r="AQ362" s="44" t="b">
        <f t="shared" si="124"/>
        <v>0</v>
      </c>
      <c r="AR362" s="45" t="b">
        <f t="shared" si="125"/>
        <v>0</v>
      </c>
    </row>
    <row r="363" spans="1:44" s="15" customFormat="1" ht="15.75" hidden="1" x14ac:dyDescent="0.25">
      <c r="A363" s="3">
        <v>44555</v>
      </c>
      <c r="B363" s="3"/>
      <c r="C363" s="98" t="str">
        <f t="shared" si="110"/>
        <v>Saturday</v>
      </c>
      <c r="D363" s="100" t="str">
        <f>IFERROR(INDEX(Holidays!$B$2:$B$995,MATCH(A363,Holidays!$A$2:$A$995,0)),"")</f>
        <v>Christmas Day</v>
      </c>
      <c r="E363" s="4"/>
      <c r="F363" s="4"/>
      <c r="G363" s="5"/>
      <c r="H363" s="5"/>
      <c r="I363" s="5"/>
      <c r="J363" s="5"/>
      <c r="K363" s="70"/>
      <c r="L363" s="43"/>
      <c r="M363" s="54"/>
      <c r="N363" s="55"/>
      <c r="O363" s="46"/>
      <c r="P363" s="47"/>
      <c r="Q363" s="64"/>
      <c r="R363" s="65"/>
      <c r="S363" s="42">
        <f t="shared" si="95"/>
        <v>0</v>
      </c>
      <c r="T363" s="6">
        <f t="shared" si="111"/>
        <v>0</v>
      </c>
      <c r="U363" s="39">
        <f t="shared" si="112"/>
        <v>0</v>
      </c>
      <c r="V363" s="6">
        <f t="shared" si="96"/>
        <v>0</v>
      </c>
      <c r="W363" s="105"/>
      <c r="X363" s="10"/>
      <c r="Y363" s="105"/>
      <c r="Z363" s="10"/>
      <c r="AA363" s="105"/>
      <c r="AB363" s="10"/>
      <c r="AC363" s="107"/>
      <c r="AD363" s="29"/>
      <c r="AE363" s="106">
        <f t="shared" si="113"/>
        <v>0</v>
      </c>
      <c r="AF363" s="20">
        <f t="shared" si="97"/>
        <v>0</v>
      </c>
      <c r="AG363" s="16" t="b">
        <f t="shared" si="114"/>
        <v>0</v>
      </c>
      <c r="AH363" s="16" t="b">
        <f t="shared" si="115"/>
        <v>0</v>
      </c>
      <c r="AI363" s="16" t="b">
        <f t="shared" si="116"/>
        <v>0</v>
      </c>
      <c r="AJ363" s="41" t="b">
        <f t="shared" si="117"/>
        <v>0</v>
      </c>
      <c r="AK363" s="60" t="b">
        <f t="shared" si="118"/>
        <v>0</v>
      </c>
      <c r="AL363" s="61" t="b">
        <f t="shared" si="119"/>
        <v>0</v>
      </c>
      <c r="AM363" s="54" t="b">
        <f t="shared" si="120"/>
        <v>0</v>
      </c>
      <c r="AN363" s="55" t="b">
        <f t="shared" si="121"/>
        <v>0</v>
      </c>
      <c r="AO363" s="46" t="b">
        <f t="shared" si="122"/>
        <v>0</v>
      </c>
      <c r="AP363" s="47" t="b">
        <f t="shared" si="123"/>
        <v>0</v>
      </c>
      <c r="AQ363" s="44" t="b">
        <f t="shared" si="124"/>
        <v>0</v>
      </c>
      <c r="AR363" s="45" t="b">
        <f t="shared" si="125"/>
        <v>0</v>
      </c>
    </row>
    <row r="364" spans="1:44" s="15" customFormat="1" ht="15.75" hidden="1" x14ac:dyDescent="0.25">
      <c r="A364" s="3">
        <v>44556</v>
      </c>
      <c r="B364" s="3"/>
      <c r="C364" s="98" t="str">
        <f t="shared" si="110"/>
        <v>Sunday</v>
      </c>
      <c r="D364" s="100" t="str">
        <f>IFERROR(INDEX(Holidays!$B$2:$B$995,MATCH(A364,Holidays!$A$2:$A$995,0)),"")</f>
        <v>Kwanzaa (first day)</v>
      </c>
      <c r="E364" s="4"/>
      <c r="F364" s="4"/>
      <c r="G364" s="5"/>
      <c r="H364" s="5"/>
      <c r="I364" s="5"/>
      <c r="J364" s="5"/>
      <c r="K364" s="70"/>
      <c r="L364" s="43"/>
      <c r="M364" s="54"/>
      <c r="N364" s="55"/>
      <c r="O364" s="46"/>
      <c r="P364" s="47"/>
      <c r="Q364" s="64"/>
      <c r="R364" s="65"/>
      <c r="S364" s="42">
        <f t="shared" si="95"/>
        <v>0</v>
      </c>
      <c r="T364" s="6">
        <f t="shared" si="111"/>
        <v>0</v>
      </c>
      <c r="U364" s="39">
        <f t="shared" si="112"/>
        <v>0</v>
      </c>
      <c r="V364" s="6">
        <f t="shared" si="96"/>
        <v>0</v>
      </c>
      <c r="W364" s="105"/>
      <c r="X364" s="10"/>
      <c r="Y364" s="105"/>
      <c r="Z364" s="10"/>
      <c r="AA364" s="105"/>
      <c r="AB364" s="10"/>
      <c r="AC364" s="107"/>
      <c r="AD364" s="29"/>
      <c r="AE364" s="106">
        <f t="shared" si="113"/>
        <v>0</v>
      </c>
      <c r="AF364" s="20">
        <f t="shared" si="97"/>
        <v>0</v>
      </c>
      <c r="AG364" s="16" t="b">
        <f t="shared" si="114"/>
        <v>0</v>
      </c>
      <c r="AH364" s="16" t="b">
        <f t="shared" si="115"/>
        <v>0</v>
      </c>
      <c r="AI364" s="16" t="b">
        <f t="shared" si="116"/>
        <v>0</v>
      </c>
      <c r="AJ364" s="41" t="b">
        <f t="shared" si="117"/>
        <v>0</v>
      </c>
      <c r="AK364" s="60" t="b">
        <f t="shared" si="118"/>
        <v>0</v>
      </c>
      <c r="AL364" s="61" t="b">
        <f t="shared" si="119"/>
        <v>0</v>
      </c>
      <c r="AM364" s="54" t="b">
        <f t="shared" si="120"/>
        <v>0</v>
      </c>
      <c r="AN364" s="55" t="b">
        <f t="shared" si="121"/>
        <v>0</v>
      </c>
      <c r="AO364" s="46" t="b">
        <f t="shared" si="122"/>
        <v>0</v>
      </c>
      <c r="AP364" s="47" t="b">
        <f t="shared" si="123"/>
        <v>0</v>
      </c>
      <c r="AQ364" s="44" t="b">
        <f t="shared" si="124"/>
        <v>0</v>
      </c>
      <c r="AR364" s="45" t="b">
        <f t="shared" si="125"/>
        <v>0</v>
      </c>
    </row>
    <row r="365" spans="1:44" s="15" customFormat="1" ht="15.75" hidden="1" x14ac:dyDescent="0.25">
      <c r="A365" s="3">
        <v>44557</v>
      </c>
      <c r="B365" s="3"/>
      <c r="C365" s="98" t="str">
        <f t="shared" si="110"/>
        <v>Monday</v>
      </c>
      <c r="D365" s="100" t="str">
        <f>IFERROR(INDEX(Holidays!$B$2:$B$995,MATCH(A365,Holidays!$A$2:$A$995,0)),"")</f>
        <v/>
      </c>
      <c r="E365" s="4"/>
      <c r="F365" s="4"/>
      <c r="G365" s="5"/>
      <c r="H365" s="5"/>
      <c r="I365" s="5"/>
      <c r="J365" s="5"/>
      <c r="K365" s="70"/>
      <c r="L365" s="43"/>
      <c r="M365" s="54"/>
      <c r="N365" s="55"/>
      <c r="O365" s="46"/>
      <c r="P365" s="47"/>
      <c r="Q365" s="64"/>
      <c r="R365" s="65"/>
      <c r="S365" s="42">
        <f t="shared" si="95"/>
        <v>0</v>
      </c>
      <c r="T365" s="6">
        <f t="shared" si="111"/>
        <v>0</v>
      </c>
      <c r="U365" s="39">
        <f t="shared" si="112"/>
        <v>0</v>
      </c>
      <c r="V365" s="6">
        <f t="shared" si="96"/>
        <v>0</v>
      </c>
      <c r="W365" s="105"/>
      <c r="X365" s="10"/>
      <c r="Y365" s="105"/>
      <c r="Z365" s="10"/>
      <c r="AA365" s="105"/>
      <c r="AB365" s="10"/>
      <c r="AC365" s="107"/>
      <c r="AD365" s="29"/>
      <c r="AE365" s="106">
        <f t="shared" si="113"/>
        <v>0</v>
      </c>
      <c r="AF365" s="20">
        <f t="shared" si="97"/>
        <v>0</v>
      </c>
      <c r="AG365" s="16" t="b">
        <f t="shared" si="114"/>
        <v>0</v>
      </c>
      <c r="AH365" s="16" t="b">
        <f t="shared" si="115"/>
        <v>0</v>
      </c>
      <c r="AI365" s="16" t="b">
        <f t="shared" si="116"/>
        <v>0</v>
      </c>
      <c r="AJ365" s="41" t="b">
        <f t="shared" si="117"/>
        <v>0</v>
      </c>
      <c r="AK365" s="60" t="b">
        <f t="shared" si="118"/>
        <v>0</v>
      </c>
      <c r="AL365" s="61" t="b">
        <f t="shared" si="119"/>
        <v>0</v>
      </c>
      <c r="AM365" s="54" t="b">
        <f t="shared" si="120"/>
        <v>0</v>
      </c>
      <c r="AN365" s="55" t="b">
        <f t="shared" si="121"/>
        <v>0</v>
      </c>
      <c r="AO365" s="46" t="b">
        <f t="shared" si="122"/>
        <v>0</v>
      </c>
      <c r="AP365" s="47" t="b">
        <f t="shared" si="123"/>
        <v>0</v>
      </c>
      <c r="AQ365" s="44" t="b">
        <f t="shared" si="124"/>
        <v>0</v>
      </c>
      <c r="AR365" s="45" t="b">
        <f t="shared" si="125"/>
        <v>0</v>
      </c>
    </row>
    <row r="366" spans="1:44" s="15" customFormat="1" ht="15.75" hidden="1" x14ac:dyDescent="0.25">
      <c r="A366" s="3">
        <v>44558</v>
      </c>
      <c r="B366" s="3"/>
      <c r="C366" s="98" t="str">
        <f t="shared" si="110"/>
        <v>Tuesday</v>
      </c>
      <c r="D366" s="100" t="str">
        <f>IFERROR(INDEX(Holidays!$B$2:$B$995,MATCH(A366,Holidays!$A$2:$A$995,0)),"")</f>
        <v/>
      </c>
      <c r="E366" s="4"/>
      <c r="F366" s="4"/>
      <c r="G366" s="5"/>
      <c r="H366" s="5"/>
      <c r="I366" s="5"/>
      <c r="J366" s="5"/>
      <c r="K366" s="70"/>
      <c r="L366" s="43"/>
      <c r="M366" s="54"/>
      <c r="N366" s="55"/>
      <c r="O366" s="46"/>
      <c r="P366" s="47"/>
      <c r="Q366" s="64"/>
      <c r="R366" s="65"/>
      <c r="S366" s="42">
        <f t="shared" si="95"/>
        <v>0</v>
      </c>
      <c r="T366" s="6">
        <f t="shared" si="111"/>
        <v>0</v>
      </c>
      <c r="U366" s="39">
        <f t="shared" si="112"/>
        <v>0</v>
      </c>
      <c r="V366" s="6">
        <f t="shared" si="96"/>
        <v>0</v>
      </c>
      <c r="W366" s="105"/>
      <c r="X366" s="10"/>
      <c r="Y366" s="105"/>
      <c r="Z366" s="10"/>
      <c r="AA366" s="105"/>
      <c r="AB366" s="10"/>
      <c r="AC366" s="107"/>
      <c r="AD366" s="29"/>
      <c r="AE366" s="106">
        <f t="shared" si="113"/>
        <v>0</v>
      </c>
      <c r="AF366" s="20">
        <f t="shared" si="97"/>
        <v>0</v>
      </c>
      <c r="AG366" s="16" t="b">
        <f t="shared" si="114"/>
        <v>0</v>
      </c>
      <c r="AH366" s="16" t="b">
        <f t="shared" si="115"/>
        <v>0</v>
      </c>
      <c r="AI366" s="16" t="b">
        <f t="shared" si="116"/>
        <v>0</v>
      </c>
      <c r="AJ366" s="41" t="b">
        <f t="shared" si="117"/>
        <v>0</v>
      </c>
      <c r="AK366" s="60" t="b">
        <f t="shared" si="118"/>
        <v>0</v>
      </c>
      <c r="AL366" s="61" t="b">
        <f t="shared" si="119"/>
        <v>0</v>
      </c>
      <c r="AM366" s="54" t="b">
        <f t="shared" si="120"/>
        <v>0</v>
      </c>
      <c r="AN366" s="55" t="b">
        <f t="shared" si="121"/>
        <v>0</v>
      </c>
      <c r="AO366" s="46" t="b">
        <f t="shared" si="122"/>
        <v>0</v>
      </c>
      <c r="AP366" s="47" t="b">
        <f t="shared" si="123"/>
        <v>0</v>
      </c>
      <c r="AQ366" s="44" t="b">
        <f t="shared" si="124"/>
        <v>0</v>
      </c>
      <c r="AR366" s="45" t="b">
        <f t="shared" si="125"/>
        <v>0</v>
      </c>
    </row>
    <row r="367" spans="1:44" s="15" customFormat="1" ht="15.75" hidden="1" x14ac:dyDescent="0.25">
      <c r="A367" s="3">
        <v>44559</v>
      </c>
      <c r="B367" s="3"/>
      <c r="C367" s="98" t="str">
        <f t="shared" si="110"/>
        <v>Wednesday</v>
      </c>
      <c r="D367" s="100" t="str">
        <f>IFERROR(INDEX(Holidays!$B$2:$B$995,MATCH(A367,Holidays!$A$2:$A$995,0)),"")</f>
        <v/>
      </c>
      <c r="E367" s="4"/>
      <c r="F367" s="4"/>
      <c r="G367" s="5"/>
      <c r="H367" s="5"/>
      <c r="I367" s="5"/>
      <c r="J367" s="5"/>
      <c r="K367" s="70"/>
      <c r="L367" s="43"/>
      <c r="M367" s="54"/>
      <c r="N367" s="55"/>
      <c r="O367" s="46"/>
      <c r="P367" s="47"/>
      <c r="Q367" s="64"/>
      <c r="R367" s="65"/>
      <c r="S367" s="42">
        <f t="shared" si="95"/>
        <v>0</v>
      </c>
      <c r="T367" s="6">
        <f t="shared" si="111"/>
        <v>0</v>
      </c>
      <c r="U367" s="39">
        <f t="shared" si="112"/>
        <v>0</v>
      </c>
      <c r="V367" s="6">
        <f t="shared" si="96"/>
        <v>0</v>
      </c>
      <c r="W367" s="105"/>
      <c r="X367" s="10"/>
      <c r="Y367" s="105"/>
      <c r="Z367" s="10"/>
      <c r="AA367" s="105"/>
      <c r="AB367" s="10"/>
      <c r="AC367" s="107"/>
      <c r="AD367" s="29"/>
      <c r="AE367" s="106">
        <f t="shared" si="113"/>
        <v>0</v>
      </c>
      <c r="AF367" s="20">
        <f t="shared" si="97"/>
        <v>0</v>
      </c>
      <c r="AG367" s="16" t="b">
        <f t="shared" si="114"/>
        <v>0</v>
      </c>
      <c r="AH367" s="16" t="b">
        <f t="shared" si="115"/>
        <v>0</v>
      </c>
      <c r="AI367" s="16" t="b">
        <f t="shared" si="116"/>
        <v>0</v>
      </c>
      <c r="AJ367" s="41" t="b">
        <f t="shared" si="117"/>
        <v>0</v>
      </c>
      <c r="AK367" s="60" t="b">
        <f t="shared" si="118"/>
        <v>0</v>
      </c>
      <c r="AL367" s="61" t="b">
        <f t="shared" si="119"/>
        <v>0</v>
      </c>
      <c r="AM367" s="54" t="b">
        <f t="shared" si="120"/>
        <v>0</v>
      </c>
      <c r="AN367" s="55" t="b">
        <f t="shared" si="121"/>
        <v>0</v>
      </c>
      <c r="AO367" s="46" t="b">
        <f t="shared" si="122"/>
        <v>0</v>
      </c>
      <c r="AP367" s="47" t="b">
        <f t="shared" si="123"/>
        <v>0</v>
      </c>
      <c r="AQ367" s="44" t="b">
        <f t="shared" si="124"/>
        <v>0</v>
      </c>
      <c r="AR367" s="45" t="b">
        <f t="shared" si="125"/>
        <v>0</v>
      </c>
    </row>
    <row r="368" spans="1:44" s="15" customFormat="1" ht="15.75" hidden="1" x14ac:dyDescent="0.25">
      <c r="A368" s="3">
        <v>44560</v>
      </c>
      <c r="B368" s="3"/>
      <c r="C368" s="98" t="str">
        <f t="shared" si="110"/>
        <v>Thursday</v>
      </c>
      <c r="D368" s="100" t="str">
        <f>IFERROR(INDEX(Holidays!$B$2:$B$995,MATCH(A368,Holidays!$A$2:$A$995,0)),"")</f>
        <v/>
      </c>
      <c r="E368" s="4"/>
      <c r="F368" s="4"/>
      <c r="G368" s="5"/>
      <c r="H368" s="5"/>
      <c r="I368" s="5"/>
      <c r="J368" s="5"/>
      <c r="K368" s="70"/>
      <c r="L368" s="43"/>
      <c r="M368" s="54"/>
      <c r="N368" s="55"/>
      <c r="O368" s="46"/>
      <c r="P368" s="47"/>
      <c r="Q368" s="64"/>
      <c r="R368" s="65"/>
      <c r="S368" s="42">
        <f t="shared" si="95"/>
        <v>0</v>
      </c>
      <c r="T368" s="6">
        <f t="shared" si="111"/>
        <v>0</v>
      </c>
      <c r="U368" s="39">
        <f t="shared" si="112"/>
        <v>0</v>
      </c>
      <c r="V368" s="6">
        <f t="shared" si="96"/>
        <v>0</v>
      </c>
      <c r="W368" s="105"/>
      <c r="X368" s="10"/>
      <c r="Y368" s="105"/>
      <c r="Z368" s="10"/>
      <c r="AA368" s="105"/>
      <c r="AB368" s="10"/>
      <c r="AC368" s="107"/>
      <c r="AD368" s="29"/>
      <c r="AE368" s="106">
        <f t="shared" si="113"/>
        <v>0</v>
      </c>
      <c r="AF368" s="20">
        <f t="shared" si="97"/>
        <v>0</v>
      </c>
      <c r="AG368" s="16" t="b">
        <f t="shared" si="114"/>
        <v>0</v>
      </c>
      <c r="AH368" s="16" t="b">
        <f t="shared" si="115"/>
        <v>0</v>
      </c>
      <c r="AI368" s="16" t="b">
        <f t="shared" si="116"/>
        <v>0</v>
      </c>
      <c r="AJ368" s="41" t="b">
        <f t="shared" si="117"/>
        <v>0</v>
      </c>
      <c r="AK368" s="60" t="b">
        <f t="shared" si="118"/>
        <v>0</v>
      </c>
      <c r="AL368" s="61" t="b">
        <f t="shared" si="119"/>
        <v>0</v>
      </c>
      <c r="AM368" s="54" t="b">
        <f t="shared" si="120"/>
        <v>0</v>
      </c>
      <c r="AN368" s="55" t="b">
        <f t="shared" si="121"/>
        <v>0</v>
      </c>
      <c r="AO368" s="46" t="b">
        <f t="shared" si="122"/>
        <v>0</v>
      </c>
      <c r="AP368" s="47" t="b">
        <f t="shared" si="123"/>
        <v>0</v>
      </c>
      <c r="AQ368" s="44" t="b">
        <f t="shared" si="124"/>
        <v>0</v>
      </c>
      <c r="AR368" s="45" t="b">
        <f t="shared" si="125"/>
        <v>0</v>
      </c>
    </row>
    <row r="369" spans="1:44" s="15" customFormat="1" ht="15.75" hidden="1" x14ac:dyDescent="0.25">
      <c r="A369" s="3">
        <v>44561</v>
      </c>
      <c r="B369" s="3"/>
      <c r="C369" s="98" t="str">
        <f t="shared" si="110"/>
        <v>Friday</v>
      </c>
      <c r="D369" s="100" t="str">
        <f>IFERROR(INDEX(Holidays!$B$2:$B$995,MATCH(A369,Holidays!$A$2:$A$995,0)),"")</f>
        <v>Day off for New Year's Day</v>
      </c>
      <c r="E369" s="4"/>
      <c r="F369" s="4"/>
      <c r="G369" s="5"/>
      <c r="H369" s="5"/>
      <c r="I369" s="5"/>
      <c r="J369" s="5"/>
      <c r="K369" s="70"/>
      <c r="L369" s="43"/>
      <c r="M369" s="54"/>
      <c r="N369" s="55"/>
      <c r="O369" s="46"/>
      <c r="P369" s="47"/>
      <c r="Q369" s="64"/>
      <c r="R369" s="65"/>
      <c r="S369" s="42">
        <f t="shared" si="95"/>
        <v>0</v>
      </c>
      <c r="T369" s="6">
        <f t="shared" si="111"/>
        <v>0</v>
      </c>
      <c r="U369" s="39">
        <f t="shared" si="112"/>
        <v>0</v>
      </c>
      <c r="V369" s="6">
        <f t="shared" si="96"/>
        <v>0</v>
      </c>
      <c r="W369" s="105"/>
      <c r="X369" s="10"/>
      <c r="Y369" s="105"/>
      <c r="Z369" s="10"/>
      <c r="AA369" s="105"/>
      <c r="AB369" s="10"/>
      <c r="AC369" s="107"/>
      <c r="AD369" s="29"/>
      <c r="AE369" s="106">
        <f t="shared" si="113"/>
        <v>0</v>
      </c>
      <c r="AF369" s="20">
        <f t="shared" si="97"/>
        <v>0</v>
      </c>
      <c r="AG369" s="16" t="b">
        <f t="shared" si="114"/>
        <v>0</v>
      </c>
      <c r="AH369" s="16" t="b">
        <f t="shared" si="115"/>
        <v>0</v>
      </c>
      <c r="AI369" s="16" t="b">
        <f t="shared" si="116"/>
        <v>0</v>
      </c>
      <c r="AJ369" s="41" t="b">
        <f t="shared" si="117"/>
        <v>0</v>
      </c>
      <c r="AK369" s="60" t="b">
        <f t="shared" si="118"/>
        <v>0</v>
      </c>
      <c r="AL369" s="61" t="b">
        <f t="shared" si="119"/>
        <v>0</v>
      </c>
      <c r="AM369" s="54" t="b">
        <f t="shared" si="120"/>
        <v>0</v>
      </c>
      <c r="AN369" s="55" t="b">
        <f t="shared" si="121"/>
        <v>0</v>
      </c>
      <c r="AO369" s="46" t="b">
        <f t="shared" si="122"/>
        <v>0</v>
      </c>
      <c r="AP369" s="47" t="b">
        <f t="shared" si="123"/>
        <v>0</v>
      </c>
      <c r="AQ369" s="44" t="b">
        <f t="shared" si="124"/>
        <v>0</v>
      </c>
      <c r="AR369" s="45" t="b">
        <f t="shared" si="125"/>
        <v>0</v>
      </c>
    </row>
  </sheetData>
  <autoFilter ref="A4:AR369" xr:uid="{E030C8DB-E2A6-4376-B2FD-4A0454794034}">
    <filterColumn colId="0">
      <dynamicFilter type="thisMonth" val="44256" maxVal="44287"/>
    </filterColumn>
    <filterColumn colId="2">
      <filters>
        <filter val="Friday"/>
        <filter val="Monday"/>
        <filter val="Thursday"/>
        <filter val="Tuesday"/>
        <filter val="Wednesday"/>
      </filters>
    </filterColumn>
  </autoFilter>
  <mergeCells count="14">
    <mergeCell ref="AG1:AR3"/>
    <mergeCell ref="A1:J3"/>
    <mergeCell ref="K1:R3"/>
    <mergeCell ref="S1:V3"/>
    <mergeCell ref="W1:AF1"/>
    <mergeCell ref="W2:X2"/>
    <mergeCell ref="Y2:Z2"/>
    <mergeCell ref="AA2:AB2"/>
    <mergeCell ref="AC2:AD2"/>
    <mergeCell ref="W3:X3"/>
    <mergeCell ref="Y3:Z3"/>
    <mergeCell ref="AA3:AB3"/>
    <mergeCell ref="AC3:AD3"/>
    <mergeCell ref="AE2:AF3"/>
  </mergeCells>
  <conditionalFormatting sqref="U5:V369 A5:J369">
    <cfRule type="expression" dxfId="103" priority="309">
      <formula>MOD(ROW(),2)=1</formula>
    </cfRule>
  </conditionalFormatting>
  <conditionalFormatting sqref="AF5:AF369 X5:Y369 AC5:AC369">
    <cfRule type="expression" dxfId="102" priority="308">
      <formula>MOD(ROW(),2)=1</formula>
    </cfRule>
  </conditionalFormatting>
  <conditionalFormatting sqref="AC5:AC369">
    <cfRule type="expression" dxfId="101" priority="115">
      <formula>MOD(ROW(),2)=1</formula>
    </cfRule>
  </conditionalFormatting>
  <conditionalFormatting sqref="Z5:AA369">
    <cfRule type="expression" dxfId="100" priority="80">
      <formula>MOD(ROW(),2)=1</formula>
    </cfRule>
  </conditionalFormatting>
  <conditionalFormatting sqref="AB5:AB369">
    <cfRule type="expression" dxfId="99" priority="75">
      <formula>MOD(ROW(),2)=1</formula>
    </cfRule>
  </conditionalFormatting>
  <conditionalFormatting sqref="AG5:AJ369">
    <cfRule type="cellIs" dxfId="98" priority="47" operator="equal">
      <formula>TRUE</formula>
    </cfRule>
  </conditionalFormatting>
  <conditionalFormatting sqref="S5:S369">
    <cfRule type="expression" dxfId="97" priority="33">
      <formula>MOD(ROW(),2)=1</formula>
    </cfRule>
  </conditionalFormatting>
  <conditionalFormatting sqref="T5:T369">
    <cfRule type="expression" dxfId="96" priority="32">
      <formula>MOD(ROW(),2)=1</formula>
    </cfRule>
  </conditionalFormatting>
  <conditionalFormatting sqref="W5:W369">
    <cfRule type="expression" dxfId="95" priority="30">
      <formula>MOD(ROW(),2)=1</formula>
    </cfRule>
  </conditionalFormatting>
  <conditionalFormatting sqref="AD5:AD369">
    <cfRule type="expression" dxfId="94" priority="29">
      <formula>MOD(ROW(),2)=1</formula>
    </cfRule>
  </conditionalFormatting>
  <conditionalFormatting sqref="AD5:AD369">
    <cfRule type="expression" dxfId="93" priority="28">
      <formula>MOD(ROW(),2)=1</formula>
    </cfRule>
  </conditionalFormatting>
  <conditionalFormatting sqref="AE5:AE369">
    <cfRule type="expression" dxfId="92" priority="1">
      <formula>MOD(ROW(),2)=1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73464-75F3-4920-B720-D7E7864DD405}">
  <sheetPr codeName="Sheet10">
    <tabColor theme="8" tint="0.39997558519241921"/>
  </sheetPr>
  <dimension ref="A1:J11"/>
  <sheetViews>
    <sheetView showGridLines="0" zoomScale="90" zoomScaleNormal="90" workbookViewId="0">
      <pane xSplit="1" ySplit="1" topLeftCell="B3" activePane="bottomRight" state="frozen"/>
      <selection pane="topRight" activeCell="B1" sqref="B1"/>
      <selection pane="bottomLeft" activeCell="A2" sqref="A2"/>
      <selection pane="bottomRight"/>
    </sheetView>
  </sheetViews>
  <sheetFormatPr defaultColWidth="9.140625" defaultRowHeight="15" x14ac:dyDescent="0.25"/>
  <cols>
    <col min="1" max="1" width="26.42578125" style="145" bestFit="1" customWidth="1"/>
    <col min="2" max="2" width="12.28515625" style="115" bestFit="1" customWidth="1"/>
    <col min="3" max="3" width="16.42578125" style="114" customWidth="1"/>
    <col min="4" max="5" width="15.42578125" style="115" customWidth="1"/>
    <col min="6" max="6" width="19.5703125" style="114" bestFit="1" customWidth="1"/>
    <col min="7" max="7" width="22.7109375" style="114" customWidth="1"/>
    <col min="8" max="8" width="19.28515625" style="114" customWidth="1"/>
    <col min="9" max="9" width="42" style="114" customWidth="1"/>
    <col min="10" max="10" width="85.28515625" style="114" customWidth="1"/>
    <col min="11" max="16384" width="9.140625" style="114"/>
  </cols>
  <sheetData>
    <row r="1" spans="1:10" x14ac:dyDescent="0.25">
      <c r="A1" s="145" t="s">
        <v>44</v>
      </c>
      <c r="B1" s="115" t="s">
        <v>0</v>
      </c>
      <c r="C1" s="114" t="s">
        <v>8</v>
      </c>
      <c r="D1" s="115" t="s">
        <v>1</v>
      </c>
      <c r="E1" s="115" t="s">
        <v>2</v>
      </c>
      <c r="F1" s="114" t="s">
        <v>350</v>
      </c>
      <c r="G1" s="114" t="s">
        <v>43</v>
      </c>
      <c r="H1" s="114" t="s">
        <v>422</v>
      </c>
      <c r="I1" s="114" t="s">
        <v>330</v>
      </c>
      <c r="J1" s="114" t="s">
        <v>45</v>
      </c>
    </row>
    <row r="2" spans="1:10" ht="105" x14ac:dyDescent="0.25">
      <c r="A2" s="145" t="s">
        <v>337</v>
      </c>
      <c r="B2" s="143">
        <v>44258</v>
      </c>
      <c r="C2" s="114" t="str">
        <f t="shared" ref="C2:C11" si="0">TEXT(B2,"DDDD")</f>
        <v>Wednesday</v>
      </c>
      <c r="D2" s="144">
        <v>0.375</v>
      </c>
      <c r="E2" s="144">
        <v>0.39583333333333331</v>
      </c>
      <c r="F2" s="114" t="s">
        <v>519</v>
      </c>
      <c r="G2" s="114" t="s">
        <v>414</v>
      </c>
      <c r="H2" s="114" t="str">
        <f>IFERROR(INDEX('Workbook Reference Fields'!$B$2:$B$1000,MATCH(G2,'Workbook Reference Fields'!$A$2:$A$1000,0)),"")</f>
        <v>PRO-71-542-2176</v>
      </c>
      <c r="I2" s="114" t="s">
        <v>529</v>
      </c>
      <c r="J2" s="114" t="s">
        <v>543</v>
      </c>
    </row>
    <row r="3" spans="1:10" ht="60" x14ac:dyDescent="0.25">
      <c r="A3" s="145" t="s">
        <v>20</v>
      </c>
      <c r="B3" s="143">
        <v>44258</v>
      </c>
      <c r="C3" s="114" t="str">
        <f t="shared" si="0"/>
        <v>Wednesday</v>
      </c>
      <c r="D3" s="144">
        <v>0.41666666666666669</v>
      </c>
      <c r="E3" s="144">
        <v>0.45833333333333331</v>
      </c>
      <c r="F3" s="114" t="s">
        <v>520</v>
      </c>
      <c r="G3" s="114" t="s">
        <v>412</v>
      </c>
      <c r="H3" s="114" t="str">
        <f>IFERROR(INDEX('Workbook Reference Fields'!$B$2:$B$1000,MATCH(G3,'Workbook Reference Fields'!$A$2:$A$1000,0)),"")</f>
        <v>PRO-62-926-6836</v>
      </c>
      <c r="I3" s="114" t="s">
        <v>530</v>
      </c>
      <c r="J3" s="114" t="s">
        <v>544</v>
      </c>
    </row>
    <row r="4" spans="1:10" ht="60" x14ac:dyDescent="0.25">
      <c r="A4" s="145" t="s">
        <v>363</v>
      </c>
      <c r="B4" s="143">
        <v>44259</v>
      </c>
      <c r="C4" s="114" t="str">
        <f t="shared" si="0"/>
        <v>Thursday</v>
      </c>
      <c r="D4" s="144">
        <v>0.375</v>
      </c>
      <c r="E4" s="144">
        <v>0.41666666666666669</v>
      </c>
      <c r="F4" s="114" t="s">
        <v>521</v>
      </c>
      <c r="G4" s="114" t="s">
        <v>411</v>
      </c>
      <c r="H4" s="114" t="str">
        <f>IFERROR(INDEX('Workbook Reference Fields'!$B$2:$B$1000,MATCH(G4,'Workbook Reference Fields'!$A$2:$A$1000,0)),"")</f>
        <v>PRO-26-927-6999</v>
      </c>
      <c r="I4" s="114" t="s">
        <v>531</v>
      </c>
      <c r="J4" s="114" t="s">
        <v>538</v>
      </c>
    </row>
    <row r="5" spans="1:10" ht="45" x14ac:dyDescent="0.25">
      <c r="A5" s="145" t="s">
        <v>362</v>
      </c>
      <c r="B5" s="143">
        <v>44260</v>
      </c>
      <c r="C5" s="114" t="str">
        <f t="shared" si="0"/>
        <v>Friday</v>
      </c>
      <c r="D5" s="144">
        <v>0.41666666666666669</v>
      </c>
      <c r="E5" s="144">
        <v>0.45833333333333331</v>
      </c>
      <c r="F5" s="114" t="s">
        <v>522</v>
      </c>
      <c r="G5" s="114" t="s">
        <v>413</v>
      </c>
      <c r="H5" s="114" t="str">
        <f>IFERROR(INDEX('Workbook Reference Fields'!$B$2:$B$1000,MATCH(G5,'Workbook Reference Fields'!$A$2:$A$1000,0)),"")</f>
        <v>PRO-03-888-0331</v>
      </c>
      <c r="I5" s="114" t="s">
        <v>537</v>
      </c>
      <c r="J5" s="114" t="s">
        <v>539</v>
      </c>
    </row>
    <row r="6" spans="1:10" ht="135" x14ac:dyDescent="0.25">
      <c r="A6" s="145" t="s">
        <v>336</v>
      </c>
      <c r="B6" s="143">
        <v>44263</v>
      </c>
      <c r="C6" s="114" t="str">
        <f t="shared" si="0"/>
        <v>Monday</v>
      </c>
      <c r="D6" s="144">
        <v>0.375</v>
      </c>
      <c r="E6" s="144">
        <v>0.41666666666666669</v>
      </c>
      <c r="F6" s="114" t="s">
        <v>523</v>
      </c>
      <c r="G6" s="114" t="s">
        <v>413</v>
      </c>
      <c r="H6" s="114" t="str">
        <f>IFERROR(INDEX('Workbook Reference Fields'!$B$2:$B$1000,MATCH(G6,'Workbook Reference Fields'!$A$2:$A$1000,0)),"")</f>
        <v>PRO-03-888-0331</v>
      </c>
      <c r="I6" s="114" t="s">
        <v>532</v>
      </c>
      <c r="J6" s="114" t="s">
        <v>545</v>
      </c>
    </row>
    <row r="7" spans="1:10" ht="45" x14ac:dyDescent="0.25">
      <c r="A7" s="145" t="s">
        <v>367</v>
      </c>
      <c r="B7" s="143">
        <v>44264</v>
      </c>
      <c r="C7" s="114" t="str">
        <f t="shared" si="0"/>
        <v>Tuesday</v>
      </c>
      <c r="D7" s="144">
        <v>0.41666666666666669</v>
      </c>
      <c r="E7" s="144">
        <v>0.45833333333333331</v>
      </c>
      <c r="F7" s="114" t="s">
        <v>524</v>
      </c>
      <c r="G7" s="114" t="s">
        <v>411</v>
      </c>
      <c r="H7" s="114" t="str">
        <f>IFERROR(INDEX('Workbook Reference Fields'!$B$2:$B$1000,MATCH(G7,'Workbook Reference Fields'!$A$2:$A$1000,0)),"")</f>
        <v>PRO-26-927-6999</v>
      </c>
      <c r="I7" s="114" t="s">
        <v>533</v>
      </c>
      <c r="J7" s="114" t="s">
        <v>540</v>
      </c>
    </row>
    <row r="8" spans="1:10" ht="60" x14ac:dyDescent="0.25">
      <c r="A8" s="145" t="s">
        <v>356</v>
      </c>
      <c r="B8" s="143">
        <v>44264</v>
      </c>
      <c r="C8" s="114" t="str">
        <f t="shared" si="0"/>
        <v>Tuesday</v>
      </c>
      <c r="D8" s="144">
        <v>0.52083333333333337</v>
      </c>
      <c r="E8" s="144">
        <v>6.25E-2</v>
      </c>
      <c r="F8" s="114" t="s">
        <v>525</v>
      </c>
      <c r="G8" s="114" t="s">
        <v>411</v>
      </c>
      <c r="H8" s="114" t="str">
        <f>IFERROR(INDEX('Workbook Reference Fields'!$B$2:$B$1000,MATCH(G8,'Workbook Reference Fields'!$A$2:$A$1000,0)),"")</f>
        <v>PRO-26-927-6999</v>
      </c>
      <c r="I8" s="114" t="s">
        <v>534</v>
      </c>
      <c r="J8" s="114" t="s">
        <v>541</v>
      </c>
    </row>
    <row r="9" spans="1:10" ht="75" x14ac:dyDescent="0.25">
      <c r="A9" s="145" t="s">
        <v>354</v>
      </c>
      <c r="B9" s="143">
        <v>44267</v>
      </c>
      <c r="C9" s="114" t="str">
        <f t="shared" si="0"/>
        <v>Friday</v>
      </c>
      <c r="D9" s="144">
        <v>0.52083333333333337</v>
      </c>
      <c r="E9" s="144">
        <v>6.25E-2</v>
      </c>
      <c r="F9" s="114" t="s">
        <v>526</v>
      </c>
      <c r="G9" s="114" t="s">
        <v>411</v>
      </c>
      <c r="H9" s="114" t="str">
        <f>IFERROR(INDEX('Workbook Reference Fields'!$B$2:$B$1000,MATCH(G9,'Workbook Reference Fields'!$A$2:$A$1000,0)),"")</f>
        <v>PRO-26-927-6999</v>
      </c>
      <c r="I9" s="114" t="s">
        <v>535</v>
      </c>
      <c r="J9" s="114" t="s">
        <v>546</v>
      </c>
    </row>
    <row r="10" spans="1:10" ht="150" x14ac:dyDescent="0.25">
      <c r="A10" s="145" t="s">
        <v>360</v>
      </c>
      <c r="B10" s="143">
        <v>44270</v>
      </c>
      <c r="C10" s="114" t="str">
        <f t="shared" si="0"/>
        <v>Monday</v>
      </c>
      <c r="D10" s="144">
        <v>6.25E-2</v>
      </c>
      <c r="E10" s="144">
        <v>8.3333333333333329E-2</v>
      </c>
      <c r="F10" s="114" t="s">
        <v>527</v>
      </c>
      <c r="G10" s="114" t="s">
        <v>413</v>
      </c>
      <c r="H10" s="114" t="str">
        <f>IFERROR(INDEX('Workbook Reference Fields'!$B$2:$B$1000,MATCH(G10,'Workbook Reference Fields'!$A$2:$A$1000,0)),"")</f>
        <v>PRO-03-888-0331</v>
      </c>
      <c r="I10" s="114" t="s">
        <v>536</v>
      </c>
      <c r="J10" s="114" t="s">
        <v>547</v>
      </c>
    </row>
    <row r="11" spans="1:10" ht="60" x14ac:dyDescent="0.25">
      <c r="A11" s="145" t="s">
        <v>377</v>
      </c>
      <c r="B11" s="143">
        <v>44273</v>
      </c>
      <c r="C11" s="114" t="str">
        <f t="shared" si="0"/>
        <v>Thursday</v>
      </c>
      <c r="D11" s="144">
        <v>0.375</v>
      </c>
      <c r="E11" s="144">
        <v>0.41666666666666669</v>
      </c>
      <c r="F11" s="114" t="s">
        <v>528</v>
      </c>
      <c r="G11" s="114" t="s">
        <v>411</v>
      </c>
      <c r="H11" s="114" t="str">
        <f>IFERROR(INDEX('Workbook Reference Fields'!$B$2:$B$1000,MATCH(G11,'Workbook Reference Fields'!$A$2:$A$1000,0)),"")</f>
        <v>PRO-26-927-6999</v>
      </c>
      <c r="I11" s="114" t="s">
        <v>536</v>
      </c>
      <c r="J11" s="114" t="s">
        <v>542</v>
      </c>
    </row>
  </sheetData>
  <conditionalFormatting sqref="A1:A1048576">
    <cfRule type="cellIs" dxfId="91" priority="1" operator="equal">
      <formula>"Excused"</formula>
    </cfRule>
    <cfRule type="cellIs" dxfId="90" priority="2" operator="equal">
      <formula>"Scheduled"</formula>
    </cfRule>
    <cfRule type="cellIs" dxfId="89" priority="3" operator="equal">
      <formula>"Rescheduled"</formula>
    </cfRule>
    <cfRule type="cellIs" dxfId="88" priority="4" operator="equal">
      <formula>"Postponed"</formula>
    </cfRule>
    <cfRule type="cellIs" dxfId="87" priority="5" operator="equal">
      <formula>"Missed"</formula>
    </cfRule>
    <cfRule type="cellIs" dxfId="86" priority="6" operator="equal">
      <formula>"Delayed"</formula>
    </cfRule>
    <cfRule type="cellIs" dxfId="85" priority="7" operator="equal">
      <formula>"Conflict - Unable to Attend"</formula>
    </cfRule>
    <cfRule type="cellIs" dxfId="84" priority="8" operator="equal">
      <formula>"Conflict - Partial Attendance"</formula>
    </cfRule>
    <cfRule type="cellIs" dxfId="83" priority="9" operator="equal">
      <formula>"Completed"</formula>
    </cfRule>
    <cfRule type="cellIs" dxfId="82" priority="10" operator="equal">
      <formula>"Canceled"</formula>
    </cfRule>
  </conditionalFormatting>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649FDFF0-4937-4761-A453-D3FC1C6A385D}">
          <x14:formula1>
            <xm:f>'Workbook Reference Fields'!$A$2:$A$36</xm:f>
          </x14:formula1>
          <xm:sqref>G12:G1048576</xm:sqref>
        </x14:dataValidation>
        <x14:dataValidation type="list" allowBlank="1" showInputMessage="1" showErrorMessage="1" xr:uid="{05CEA91C-EB75-4EA8-A580-9154EBBE9531}">
          <x14:formula1>
            <xm:f>'Workbook Reference Fields'!$A$2:$A$9</xm:f>
          </x14:formula1>
          <xm:sqref>G2:G11</xm:sqref>
        </x14:dataValidation>
        <x14:dataValidation type="list" allowBlank="1" showInputMessage="1" showErrorMessage="1" xr:uid="{01CB60C1-3DDC-4148-B72F-695CF3B7F8DE}">
          <x14:formula1>
            <xm:f>'Workbook Reference Fields'!$N$2:$N$11</xm:f>
          </x14:formula1>
          <xm:sqref>A2:A1048576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93111-FF3E-4037-9218-17A6D9B87B9E}">
  <sheetPr codeName="Sheet9">
    <tabColor theme="8" tint="0.39997558519241921"/>
    <pageSetUpPr autoPageBreaks="0"/>
  </sheetPr>
  <dimension ref="A1:R50"/>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defaultColWidth="8.85546875" defaultRowHeight="15" outlineLevelCol="1" x14ac:dyDescent="0.25"/>
  <cols>
    <col min="1" max="1" width="26" style="113" customWidth="1"/>
    <col min="2" max="2" width="14.85546875" style="136" customWidth="1"/>
    <col min="3" max="3" width="20.28515625" style="136" customWidth="1" outlineLevel="1"/>
    <col min="4" max="4" width="14.5703125" style="136" customWidth="1" outlineLevel="1"/>
    <col min="5" max="5" width="17.85546875" style="136" customWidth="1" outlineLevel="1"/>
    <col min="6" max="7" width="22.28515625" style="137" customWidth="1" outlineLevel="1"/>
    <col min="8" max="8" width="18.140625" style="136" bestFit="1" customWidth="1"/>
    <col min="9" max="9" width="52.140625" style="136" customWidth="1" outlineLevel="1"/>
    <col min="10" max="10" width="52.42578125" style="136" customWidth="1" outlineLevel="1"/>
    <col min="11" max="11" width="15.5703125" style="113" customWidth="1"/>
    <col min="12" max="12" width="22.7109375" style="113" customWidth="1"/>
    <col min="13" max="13" width="19.28515625" style="113" customWidth="1"/>
    <col min="14" max="14" width="21.5703125" style="113" bestFit="1" customWidth="1"/>
    <col min="15" max="15" width="64.7109375" style="114" customWidth="1"/>
    <col min="16" max="16" width="14.85546875" style="113" bestFit="1" customWidth="1"/>
    <col min="17" max="17" width="18.42578125" style="113" bestFit="1" customWidth="1"/>
    <col min="18" max="18" width="30.140625" style="114" customWidth="1"/>
    <col min="19" max="16384" width="8.85546875" style="113"/>
  </cols>
  <sheetData>
    <row r="1" spans="1:18" x14ac:dyDescent="0.25">
      <c r="A1" s="135" t="s">
        <v>44</v>
      </c>
      <c r="B1" s="136" t="s">
        <v>328</v>
      </c>
      <c r="C1" s="136" t="s">
        <v>501</v>
      </c>
      <c r="D1" s="136" t="s">
        <v>343</v>
      </c>
      <c r="E1" s="136" t="s">
        <v>502</v>
      </c>
      <c r="F1" s="137" t="s">
        <v>449</v>
      </c>
      <c r="G1" s="137" t="s">
        <v>450</v>
      </c>
      <c r="H1" s="136" t="s">
        <v>329</v>
      </c>
      <c r="I1" s="136" t="s">
        <v>448</v>
      </c>
      <c r="J1" s="136" t="s">
        <v>447</v>
      </c>
      <c r="K1" s="113" t="s">
        <v>17</v>
      </c>
      <c r="L1" s="113" t="s">
        <v>43</v>
      </c>
      <c r="M1" s="113" t="s">
        <v>422</v>
      </c>
      <c r="N1" s="113" t="s">
        <v>357</v>
      </c>
      <c r="O1" s="114" t="s">
        <v>330</v>
      </c>
      <c r="P1" s="113" t="s">
        <v>376</v>
      </c>
      <c r="Q1" s="113" t="s">
        <v>375</v>
      </c>
      <c r="R1" s="114" t="s">
        <v>374</v>
      </c>
    </row>
    <row r="2" spans="1:18" ht="30" x14ac:dyDescent="0.25">
      <c r="A2" s="135" t="s">
        <v>369</v>
      </c>
      <c r="B2" s="138">
        <v>44257</v>
      </c>
      <c r="C2" s="138" t="str">
        <f>TEXT(B2,"DDDD")</f>
        <v>Tuesday</v>
      </c>
      <c r="D2" s="138">
        <v>44258</v>
      </c>
      <c r="E2" s="138" t="str">
        <f>TEXT(D2,"DDDD")</f>
        <v>Wednesday</v>
      </c>
      <c r="F2" s="137">
        <f ca="1">IF(D2="","",SUM(D2-'Workbook Reference Fields'!$S$2))</f>
        <v>-27</v>
      </c>
      <c r="G2" s="137">
        <f ca="1">NETWORKDAYS('Workbook Reference Fields'!$S$2,D2,Holidays!G4:G20)</f>
        <v>-20</v>
      </c>
      <c r="H2" s="138">
        <v>44258</v>
      </c>
      <c r="I2" s="138"/>
      <c r="J2" s="138"/>
      <c r="K2" s="113" t="s">
        <v>340</v>
      </c>
      <c r="L2" s="113" t="s">
        <v>412</v>
      </c>
      <c r="M2" s="113" t="str">
        <f>IF(L2="","",INDEX('Workbook Reference Fields'!$B$2:$B$100,MATCH(L2,'Workbook Reference Fields'!$A$2:$A$100,0)))</f>
        <v>PRO-62-926-6836</v>
      </c>
      <c r="N2" s="113" t="s">
        <v>392</v>
      </c>
      <c r="O2" s="114" t="s">
        <v>503</v>
      </c>
      <c r="P2" s="113" t="s">
        <v>345</v>
      </c>
      <c r="Q2" s="113" t="s">
        <v>345</v>
      </c>
    </row>
    <row r="3" spans="1:18" x14ac:dyDescent="0.25">
      <c r="A3" s="135" t="s">
        <v>365</v>
      </c>
      <c r="B3" s="138">
        <v>44258</v>
      </c>
      <c r="C3" s="138" t="str">
        <f t="shared" ref="C3:C17" si="0">TEXT(B3,"DDDD")</f>
        <v>Wednesday</v>
      </c>
      <c r="D3" s="138">
        <v>44267</v>
      </c>
      <c r="E3" s="138" t="str">
        <f t="shared" ref="E3:E17" si="1">TEXT(D3,"DDDD")</f>
        <v>Friday</v>
      </c>
      <c r="F3" s="137">
        <f ca="1">IF(D3="","",SUM(D3-'Workbook Reference Fields'!$S$2))</f>
        <v>-18</v>
      </c>
      <c r="G3" s="137">
        <f ca="1">NETWORKDAYS('Workbook Reference Fields'!$S$2,D3,Holidays!G5:G21)</f>
        <v>-13</v>
      </c>
      <c r="H3" s="138"/>
      <c r="I3" s="138"/>
      <c r="J3" s="138"/>
      <c r="K3" s="113" t="s">
        <v>341</v>
      </c>
      <c r="L3" s="113" t="s">
        <v>413</v>
      </c>
      <c r="M3" s="113" t="str">
        <f>IF(L3="","",INDEX('Workbook Reference Fields'!$B$2:$B$100,MATCH(L3,'Workbook Reference Fields'!$A$2:$A$100,0)))</f>
        <v>PRO-03-888-0331</v>
      </c>
      <c r="N3" s="113" t="s">
        <v>352</v>
      </c>
      <c r="O3" s="114" t="s">
        <v>504</v>
      </c>
      <c r="P3" s="113" t="s">
        <v>345</v>
      </c>
      <c r="Q3" s="113" t="s">
        <v>345</v>
      </c>
    </row>
    <row r="4" spans="1:18" ht="30" x14ac:dyDescent="0.25">
      <c r="A4" s="135" t="s">
        <v>365</v>
      </c>
      <c r="B4" s="138">
        <v>44258</v>
      </c>
      <c r="C4" s="138" t="str">
        <f t="shared" si="0"/>
        <v>Wednesday</v>
      </c>
      <c r="D4" s="138">
        <v>44267</v>
      </c>
      <c r="E4" s="138" t="str">
        <f t="shared" si="1"/>
        <v>Friday</v>
      </c>
      <c r="F4" s="137">
        <f ca="1">IF(D4="","",SUM(D4-'Workbook Reference Fields'!$S$2))</f>
        <v>-18</v>
      </c>
      <c r="G4" s="137">
        <f ca="1">NETWORKDAYS('Workbook Reference Fields'!$S$2,D4,Holidays!G6:G22)</f>
        <v>-13</v>
      </c>
      <c r="H4" s="138"/>
      <c r="I4" s="138"/>
      <c r="J4" s="138"/>
      <c r="K4" s="113" t="s">
        <v>342</v>
      </c>
      <c r="L4" s="113" t="s">
        <v>411</v>
      </c>
      <c r="M4" s="113" t="str">
        <f>IF(L4="","",INDEX('Workbook Reference Fields'!$B$2:$B$100,MATCH(L4,'Workbook Reference Fields'!$A$2:$A$100,0)))</f>
        <v>PRO-26-927-6999</v>
      </c>
      <c r="N4" s="113" t="s">
        <v>424</v>
      </c>
      <c r="O4" s="114" t="s">
        <v>505</v>
      </c>
      <c r="P4" s="113" t="s">
        <v>345</v>
      </c>
      <c r="Q4" s="113" t="s">
        <v>345</v>
      </c>
    </row>
    <row r="5" spans="1:18" ht="30" x14ac:dyDescent="0.25">
      <c r="A5" s="135" t="s">
        <v>366</v>
      </c>
      <c r="B5" s="138">
        <v>44258</v>
      </c>
      <c r="C5" s="138" t="str">
        <f t="shared" si="0"/>
        <v>Wednesday</v>
      </c>
      <c r="D5" s="138">
        <v>44267</v>
      </c>
      <c r="E5" s="138" t="str">
        <f t="shared" si="1"/>
        <v>Friday</v>
      </c>
      <c r="F5" s="137">
        <f ca="1">IF(D5="","",SUM(D5-'Workbook Reference Fields'!$S$2))</f>
        <v>-18</v>
      </c>
      <c r="G5" s="137">
        <f ca="1">NETWORKDAYS('Workbook Reference Fields'!$S$2,D5,Holidays!G7:G23)</f>
        <v>-13</v>
      </c>
      <c r="H5" s="138"/>
      <c r="I5" s="138"/>
      <c r="J5" s="138"/>
      <c r="K5" s="113" t="s">
        <v>342</v>
      </c>
      <c r="L5" s="113" t="s">
        <v>412</v>
      </c>
      <c r="M5" s="113" t="str">
        <f>IF(L5="","",INDEX('Workbook Reference Fields'!$B$2:$B$100,MATCH(L5,'Workbook Reference Fields'!$A$2:$A$100,0)))</f>
        <v>PRO-62-926-6836</v>
      </c>
      <c r="N5" s="113" t="s">
        <v>347</v>
      </c>
      <c r="O5" s="114" t="s">
        <v>506</v>
      </c>
      <c r="P5" s="113" t="s">
        <v>325</v>
      </c>
      <c r="Q5" s="113" t="s">
        <v>325</v>
      </c>
      <c r="R5" s="114" t="s">
        <v>451</v>
      </c>
    </row>
    <row r="6" spans="1:18" x14ac:dyDescent="0.25">
      <c r="A6" s="135" t="s">
        <v>337</v>
      </c>
      <c r="B6" s="138">
        <v>44259</v>
      </c>
      <c r="C6" s="138" t="str">
        <f t="shared" si="0"/>
        <v>Thursday</v>
      </c>
      <c r="D6" s="138">
        <v>44263</v>
      </c>
      <c r="E6" s="138" t="str">
        <f t="shared" si="1"/>
        <v>Monday</v>
      </c>
      <c r="F6" s="137">
        <f ca="1">IF(D6="","",SUM(D6-'Workbook Reference Fields'!$S$2))</f>
        <v>-22</v>
      </c>
      <c r="G6" s="137">
        <f ca="1">NETWORKDAYS('Workbook Reference Fields'!$S$2,D6,Holidays!G8:G24)</f>
        <v>-17</v>
      </c>
      <c r="H6" s="138"/>
      <c r="I6" s="138"/>
      <c r="J6" s="138"/>
      <c r="K6" s="113" t="s">
        <v>342</v>
      </c>
      <c r="L6" s="113" t="s">
        <v>414</v>
      </c>
      <c r="M6" s="113" t="str">
        <f>IF(L6="","",INDEX('Workbook Reference Fields'!$B$2:$B$100,MATCH(L6,'Workbook Reference Fields'!$A$2:$A$100,0)))</f>
        <v>PRO-71-542-2176</v>
      </c>
      <c r="N6" s="113" t="s">
        <v>347</v>
      </c>
      <c r="O6" s="114" t="s">
        <v>507</v>
      </c>
      <c r="P6" s="113" t="s">
        <v>325</v>
      </c>
      <c r="Q6" s="113" t="s">
        <v>325</v>
      </c>
      <c r="R6" s="114" t="s">
        <v>452</v>
      </c>
    </row>
    <row r="7" spans="1:18" ht="30" x14ac:dyDescent="0.25">
      <c r="A7" s="135" t="s">
        <v>20</v>
      </c>
      <c r="B7" s="138">
        <v>44260</v>
      </c>
      <c r="C7" s="138" t="str">
        <f t="shared" si="0"/>
        <v>Friday</v>
      </c>
      <c r="D7" s="138">
        <v>44260</v>
      </c>
      <c r="E7" s="138" t="str">
        <f t="shared" si="1"/>
        <v>Friday</v>
      </c>
      <c r="F7" s="137">
        <f ca="1">IF(D7="","",SUM(D7-'Workbook Reference Fields'!$S$2))</f>
        <v>-25</v>
      </c>
      <c r="G7" s="137">
        <f ca="1">NETWORKDAYS('Workbook Reference Fields'!$S$2,D7,Holidays!G9:G25)</f>
        <v>-18</v>
      </c>
      <c r="H7" s="138">
        <v>44261</v>
      </c>
      <c r="I7" s="138"/>
      <c r="J7" s="138"/>
      <c r="K7" s="113" t="s">
        <v>342</v>
      </c>
      <c r="L7" s="113" t="s">
        <v>411</v>
      </c>
      <c r="M7" s="113" t="str">
        <f>IF(L7="","",INDEX('Workbook Reference Fields'!$B$2:$B$100,MATCH(L7,'Workbook Reference Fields'!$A$2:$A$100,0)))</f>
        <v>PRO-26-927-6999</v>
      </c>
      <c r="N7" s="113" t="s">
        <v>351</v>
      </c>
      <c r="O7" s="114" t="s">
        <v>508</v>
      </c>
      <c r="P7" s="113" t="s">
        <v>345</v>
      </c>
      <c r="Q7" s="113" t="s">
        <v>325</v>
      </c>
      <c r="R7" s="114" t="s">
        <v>451</v>
      </c>
    </row>
    <row r="8" spans="1:18" ht="30" x14ac:dyDescent="0.25">
      <c r="A8" s="135" t="s">
        <v>335</v>
      </c>
      <c r="B8" s="138">
        <v>44263</v>
      </c>
      <c r="C8" s="138" t="str">
        <f t="shared" si="0"/>
        <v>Monday</v>
      </c>
      <c r="D8" s="138">
        <v>44265</v>
      </c>
      <c r="E8" s="138" t="str">
        <f t="shared" si="1"/>
        <v>Wednesday</v>
      </c>
      <c r="F8" s="137">
        <f ca="1">IF(D8="","",SUM(D8-'Workbook Reference Fields'!$S$2))</f>
        <v>-20</v>
      </c>
      <c r="G8" s="137">
        <f ca="1">NETWORKDAYS('Workbook Reference Fields'!$S$2,D8,Holidays!G10:G26)</f>
        <v>-15</v>
      </c>
      <c r="H8" s="138"/>
      <c r="I8" s="138"/>
      <c r="J8" s="138"/>
      <c r="K8" s="113" t="s">
        <v>342</v>
      </c>
      <c r="L8" s="113" t="s">
        <v>411</v>
      </c>
      <c r="M8" s="113" t="str">
        <f>IF(L8="","",INDEX('Workbook Reference Fields'!$B$2:$B$100,MATCH(L8,'Workbook Reference Fields'!$A$2:$A$100,0)))</f>
        <v>PRO-26-927-6999</v>
      </c>
      <c r="N8" s="113" t="s">
        <v>392</v>
      </c>
      <c r="O8" s="114" t="s">
        <v>509</v>
      </c>
      <c r="P8" s="113" t="s">
        <v>345</v>
      </c>
      <c r="Q8" s="113" t="s">
        <v>325</v>
      </c>
      <c r="R8" s="114" t="s">
        <v>454</v>
      </c>
    </row>
    <row r="9" spans="1:18" ht="30" x14ac:dyDescent="0.25">
      <c r="A9" s="135" t="s">
        <v>335</v>
      </c>
      <c r="B9" s="138">
        <v>44264</v>
      </c>
      <c r="C9" s="138" t="str">
        <f t="shared" si="0"/>
        <v>Tuesday</v>
      </c>
      <c r="D9" s="138">
        <v>44265</v>
      </c>
      <c r="E9" s="138" t="str">
        <f t="shared" si="1"/>
        <v>Wednesday</v>
      </c>
      <c r="F9" s="137">
        <f ca="1">IF(D9="","",SUM(D9-'Workbook Reference Fields'!$S$2))</f>
        <v>-20</v>
      </c>
      <c r="G9" s="137">
        <f ca="1">NETWORKDAYS('Workbook Reference Fields'!$S$2,D9,Holidays!G11:G27)</f>
        <v>-15</v>
      </c>
      <c r="H9" s="138"/>
      <c r="I9" s="138"/>
      <c r="J9" s="138"/>
      <c r="K9" s="113" t="s">
        <v>342</v>
      </c>
      <c r="L9" s="113" t="s">
        <v>412</v>
      </c>
      <c r="M9" s="113" t="str">
        <f>IF(L9="","",INDEX('Workbook Reference Fields'!$B$2:$B$100,MATCH(L9,'Workbook Reference Fields'!$A$2:$A$100,0)))</f>
        <v>PRO-62-926-6836</v>
      </c>
      <c r="N9" s="113" t="s">
        <v>427</v>
      </c>
      <c r="O9" s="114" t="s">
        <v>510</v>
      </c>
      <c r="P9" s="113" t="s">
        <v>345</v>
      </c>
      <c r="Q9" s="113" t="s">
        <v>325</v>
      </c>
      <c r="R9" s="114" t="s">
        <v>451</v>
      </c>
    </row>
    <row r="10" spans="1:18" ht="30" x14ac:dyDescent="0.25">
      <c r="A10" s="135" t="s">
        <v>336</v>
      </c>
      <c r="B10" s="138">
        <v>44264</v>
      </c>
      <c r="C10" s="138" t="str">
        <f t="shared" si="0"/>
        <v>Tuesday</v>
      </c>
      <c r="D10" s="138">
        <v>44274</v>
      </c>
      <c r="E10" s="138" t="str">
        <f t="shared" si="1"/>
        <v>Friday</v>
      </c>
      <c r="F10" s="137">
        <f ca="1">IF(D10="","",SUM(D10-'Workbook Reference Fields'!$S$2))</f>
        <v>-11</v>
      </c>
      <c r="G10" s="137">
        <f ca="1">NETWORKDAYS('Workbook Reference Fields'!$S$2,D10,Holidays!G12:G28)</f>
        <v>-8</v>
      </c>
      <c r="H10" s="138"/>
      <c r="I10" s="138"/>
      <c r="J10" s="138"/>
      <c r="K10" s="113" t="s">
        <v>341</v>
      </c>
      <c r="L10" s="113" t="s">
        <v>411</v>
      </c>
      <c r="M10" s="113" t="str">
        <f>IF(L10="","",INDEX('Workbook Reference Fields'!$B$2:$B$100,MATCH(L10,'Workbook Reference Fields'!$A$2:$A$100,0)))</f>
        <v>PRO-26-927-6999</v>
      </c>
      <c r="N10" s="113" t="s">
        <v>428</v>
      </c>
      <c r="O10" s="114" t="s">
        <v>511</v>
      </c>
      <c r="P10" s="113" t="s">
        <v>345</v>
      </c>
      <c r="Q10" s="113" t="s">
        <v>345</v>
      </c>
    </row>
    <row r="11" spans="1:18" ht="30" x14ac:dyDescent="0.25">
      <c r="A11" s="135" t="s">
        <v>393</v>
      </c>
      <c r="B11" s="138">
        <v>44267</v>
      </c>
      <c r="C11" s="138" t="str">
        <f t="shared" si="0"/>
        <v>Friday</v>
      </c>
      <c r="D11" s="138">
        <v>44274</v>
      </c>
      <c r="E11" s="138" t="str">
        <f t="shared" si="1"/>
        <v>Friday</v>
      </c>
      <c r="F11" s="137">
        <f ca="1">IF(D11="","",SUM(D11-'Workbook Reference Fields'!$S$2))</f>
        <v>-11</v>
      </c>
      <c r="G11" s="137">
        <f ca="1">NETWORKDAYS('Workbook Reference Fields'!$S$2,D11,Holidays!G13:G29)</f>
        <v>-8</v>
      </c>
      <c r="H11" s="138"/>
      <c r="I11" s="138"/>
      <c r="J11" s="138"/>
      <c r="K11" s="113" t="s">
        <v>341</v>
      </c>
      <c r="L11" s="113" t="s">
        <v>413</v>
      </c>
      <c r="M11" s="113" t="str">
        <f>IF(L11="","",INDEX('Workbook Reference Fields'!$B$2:$B$100,MATCH(L11,'Workbook Reference Fields'!$A$2:$A$100,0)))</f>
        <v>PRO-03-888-0331</v>
      </c>
      <c r="N11" s="113" t="s">
        <v>428</v>
      </c>
      <c r="O11" s="114" t="s">
        <v>512</v>
      </c>
      <c r="P11" s="113" t="s">
        <v>345</v>
      </c>
      <c r="Q11" s="113" t="s">
        <v>325</v>
      </c>
      <c r="R11" s="114" t="s">
        <v>451</v>
      </c>
    </row>
    <row r="12" spans="1:18" ht="30" x14ac:dyDescent="0.25">
      <c r="A12" s="135" t="s">
        <v>333</v>
      </c>
      <c r="B12" s="138">
        <v>44270</v>
      </c>
      <c r="C12" s="138" t="str">
        <f t="shared" si="0"/>
        <v>Monday</v>
      </c>
      <c r="D12" s="138">
        <v>44284</v>
      </c>
      <c r="E12" s="138" t="str">
        <f t="shared" si="1"/>
        <v>Monday</v>
      </c>
      <c r="F12" s="137">
        <f ca="1">IF(D12="","",SUM(D12-'Workbook Reference Fields'!$S$2))</f>
        <v>-1</v>
      </c>
      <c r="G12" s="137">
        <f ca="1">NETWORKDAYS('Workbook Reference Fields'!$S$2,D12,Holidays!G14:G30)</f>
        <v>-2</v>
      </c>
      <c r="H12" s="138"/>
      <c r="I12" s="138"/>
      <c r="J12" s="138"/>
      <c r="K12" s="113" t="s">
        <v>341</v>
      </c>
      <c r="L12" s="113" t="s">
        <v>413</v>
      </c>
      <c r="M12" s="113" t="str">
        <f>IF(L12="","",INDEX('Workbook Reference Fields'!$B$2:$B$100,MATCH(L12,'Workbook Reference Fields'!$A$2:$A$100,0)))</f>
        <v>PRO-03-888-0331</v>
      </c>
      <c r="N12" s="113" t="s">
        <v>429</v>
      </c>
      <c r="O12" s="114" t="s">
        <v>513</v>
      </c>
      <c r="P12" s="113" t="s">
        <v>325</v>
      </c>
      <c r="Q12" s="113" t="s">
        <v>345</v>
      </c>
    </row>
    <row r="13" spans="1:18" ht="30" x14ac:dyDescent="0.25">
      <c r="A13" s="135" t="s">
        <v>338</v>
      </c>
      <c r="B13" s="138">
        <v>44270</v>
      </c>
      <c r="C13" s="138" t="str">
        <f t="shared" si="0"/>
        <v>Monday</v>
      </c>
      <c r="D13" s="138">
        <v>44284</v>
      </c>
      <c r="E13" s="138" t="str">
        <f t="shared" si="1"/>
        <v>Monday</v>
      </c>
      <c r="F13" s="137">
        <f ca="1">IF(D13="","",SUM(D13-'Workbook Reference Fields'!$S$2))</f>
        <v>-1</v>
      </c>
      <c r="G13" s="137">
        <f ca="1">NETWORKDAYS('Workbook Reference Fields'!$S$2,D13,Holidays!G15:G31)</f>
        <v>-2</v>
      </c>
      <c r="H13" s="138"/>
      <c r="I13" s="138"/>
      <c r="J13" s="138"/>
      <c r="K13" s="113" t="s">
        <v>340</v>
      </c>
      <c r="L13" s="113" t="s">
        <v>413</v>
      </c>
      <c r="M13" s="113" t="str">
        <f>IF(L13="","",INDEX('Workbook Reference Fields'!$B$2:$B$100,MATCH(L13,'Workbook Reference Fields'!$A$2:$A$100,0)))</f>
        <v>PRO-03-888-0331</v>
      </c>
      <c r="N13" s="113" t="s">
        <v>424</v>
      </c>
      <c r="O13" s="114" t="s">
        <v>514</v>
      </c>
      <c r="P13" s="113" t="s">
        <v>345</v>
      </c>
      <c r="Q13" s="113" t="s">
        <v>325</v>
      </c>
      <c r="R13" s="114" t="s">
        <v>453</v>
      </c>
    </row>
    <row r="14" spans="1:18" ht="30" x14ac:dyDescent="0.25">
      <c r="A14" s="135" t="s">
        <v>372</v>
      </c>
      <c r="B14" s="138">
        <v>44271</v>
      </c>
      <c r="C14" s="138" t="str">
        <f t="shared" si="0"/>
        <v>Tuesday</v>
      </c>
      <c r="D14" s="138">
        <v>44278</v>
      </c>
      <c r="E14" s="138" t="str">
        <f t="shared" si="1"/>
        <v>Tuesday</v>
      </c>
      <c r="F14" s="137">
        <f ca="1">IF(D14="","",SUM(D14-'Workbook Reference Fields'!$S$2))</f>
        <v>-7</v>
      </c>
      <c r="G14" s="137">
        <f ca="1">NETWORKDAYS('Workbook Reference Fields'!$S$2,D14,Holidays!G16:G32)</f>
        <v>-6</v>
      </c>
      <c r="H14" s="138"/>
      <c r="I14" s="138"/>
      <c r="J14" s="138"/>
      <c r="K14" s="113" t="s">
        <v>340</v>
      </c>
      <c r="L14" s="113" t="s">
        <v>414</v>
      </c>
      <c r="M14" s="113" t="str">
        <f>IF(L14="","",INDEX('Workbook Reference Fields'!$B$2:$B$100,MATCH(L14,'Workbook Reference Fields'!$A$2:$A$100,0)))</f>
        <v>PRO-71-542-2176</v>
      </c>
      <c r="N14" s="113" t="s">
        <v>346</v>
      </c>
      <c r="O14" s="114" t="s">
        <v>515</v>
      </c>
      <c r="P14" s="113" t="s">
        <v>345</v>
      </c>
      <c r="Q14" s="113" t="s">
        <v>345</v>
      </c>
    </row>
    <row r="15" spans="1:18" ht="30" x14ac:dyDescent="0.25">
      <c r="A15" s="135" t="s">
        <v>368</v>
      </c>
      <c r="B15" s="138">
        <v>44272</v>
      </c>
      <c r="C15" s="138" t="str">
        <f t="shared" si="0"/>
        <v>Wednesday</v>
      </c>
      <c r="D15" s="138">
        <v>44274</v>
      </c>
      <c r="E15" s="138" t="str">
        <f t="shared" si="1"/>
        <v>Friday</v>
      </c>
      <c r="F15" s="137">
        <f ca="1">IF(D15="","",SUM(D15-'Workbook Reference Fields'!$S$2))</f>
        <v>-11</v>
      </c>
      <c r="G15" s="137">
        <f ca="1">NETWORKDAYS('Workbook Reference Fields'!$S$2,D15,Holidays!G17:G33)</f>
        <v>-8</v>
      </c>
      <c r="H15" s="138">
        <v>44273</v>
      </c>
      <c r="I15" s="138"/>
      <c r="J15" s="138"/>
      <c r="K15" s="113" t="s">
        <v>341</v>
      </c>
      <c r="L15" s="113" t="s">
        <v>411</v>
      </c>
      <c r="M15" s="113" t="str">
        <f>IF(L15="","",INDEX('Workbook Reference Fields'!$B$2:$B$100,MATCH(L15,'Workbook Reference Fields'!$A$2:$A$100,0)))</f>
        <v>PRO-26-927-6999</v>
      </c>
      <c r="N15" s="113" t="s">
        <v>346</v>
      </c>
      <c r="O15" s="114" t="s">
        <v>516</v>
      </c>
      <c r="P15" s="113" t="s">
        <v>345</v>
      </c>
      <c r="Q15" s="113" t="s">
        <v>325</v>
      </c>
      <c r="R15" s="114" t="s">
        <v>453</v>
      </c>
    </row>
    <row r="16" spans="1:18" ht="30" x14ac:dyDescent="0.25">
      <c r="A16" s="135" t="s">
        <v>370</v>
      </c>
      <c r="B16" s="138">
        <v>44272</v>
      </c>
      <c r="C16" s="138" t="str">
        <f t="shared" si="0"/>
        <v>Wednesday</v>
      </c>
      <c r="D16" s="138">
        <v>44272</v>
      </c>
      <c r="E16" s="138" t="str">
        <f t="shared" si="1"/>
        <v>Wednesday</v>
      </c>
      <c r="F16" s="137">
        <f ca="1">IF(D16="","",SUM(D16-'Workbook Reference Fields'!$S$2))</f>
        <v>-13</v>
      </c>
      <c r="G16" s="137">
        <f ca="1">NETWORKDAYS('Workbook Reference Fields'!$S$2,D16,Holidays!G18:G34)</f>
        <v>-10</v>
      </c>
      <c r="H16" s="138"/>
      <c r="I16" s="138"/>
      <c r="J16" s="138"/>
      <c r="K16" s="113" t="s">
        <v>340</v>
      </c>
      <c r="L16" s="113" t="s">
        <v>414</v>
      </c>
      <c r="M16" s="113" t="str">
        <f>IF(L16="","",INDEX('Workbook Reference Fields'!$B$2:$B$100,MATCH(L16,'Workbook Reference Fields'!$A$2:$A$100,0)))</f>
        <v>PRO-71-542-2176</v>
      </c>
      <c r="N16" s="113" t="s">
        <v>364</v>
      </c>
      <c r="O16" s="114" t="s">
        <v>517</v>
      </c>
      <c r="P16" s="113" t="s">
        <v>345</v>
      </c>
      <c r="Q16" s="113" t="s">
        <v>325</v>
      </c>
      <c r="R16" s="114" t="s">
        <v>451</v>
      </c>
    </row>
    <row r="17" spans="1:17" ht="30" x14ac:dyDescent="0.25">
      <c r="A17" s="135" t="s">
        <v>334</v>
      </c>
      <c r="B17" s="138">
        <v>44273</v>
      </c>
      <c r="C17" s="138" t="str">
        <f t="shared" si="0"/>
        <v>Thursday</v>
      </c>
      <c r="D17" s="138">
        <v>44280</v>
      </c>
      <c r="E17" s="138" t="str">
        <f t="shared" si="1"/>
        <v>Thursday</v>
      </c>
      <c r="F17" s="137">
        <f ca="1">IF(D17="","",SUM(D17-'Workbook Reference Fields'!$S$2))</f>
        <v>-5</v>
      </c>
      <c r="G17" s="137">
        <f ca="1">NETWORKDAYS('Workbook Reference Fields'!$S$2,D17,Holidays!G19:G35)</f>
        <v>-4</v>
      </c>
      <c r="H17" s="138"/>
      <c r="I17" s="138"/>
      <c r="J17" s="138"/>
      <c r="K17" s="113" t="s">
        <v>342</v>
      </c>
      <c r="L17" s="113" t="s">
        <v>412</v>
      </c>
      <c r="M17" s="113" t="str">
        <f>IF(L17="","",INDEX('Workbook Reference Fields'!$B$2:$B$100,MATCH(L17,'Workbook Reference Fields'!$A$2:$A$100,0)))</f>
        <v>PRO-62-926-6836</v>
      </c>
      <c r="N17" s="113" t="s">
        <v>424</v>
      </c>
      <c r="O17" s="114" t="s">
        <v>518</v>
      </c>
      <c r="P17" s="113" t="s">
        <v>345</v>
      </c>
      <c r="Q17" s="113" t="s">
        <v>345</v>
      </c>
    </row>
    <row r="18" spans="1:17" x14ac:dyDescent="0.25">
      <c r="A18" s="135"/>
    </row>
    <row r="19" spans="1:17" x14ac:dyDescent="0.25">
      <c r="A19" s="135"/>
    </row>
    <row r="20" spans="1:17" x14ac:dyDescent="0.25">
      <c r="A20" s="135"/>
    </row>
    <row r="21" spans="1:17" x14ac:dyDescent="0.25">
      <c r="A21" s="135"/>
    </row>
    <row r="22" spans="1:17" x14ac:dyDescent="0.25">
      <c r="A22" s="135"/>
    </row>
    <row r="23" spans="1:17" x14ac:dyDescent="0.25">
      <c r="A23" s="135"/>
    </row>
    <row r="24" spans="1:17" x14ac:dyDescent="0.25">
      <c r="A24" s="135"/>
    </row>
    <row r="25" spans="1:17" x14ac:dyDescent="0.25">
      <c r="A25" s="135"/>
    </row>
    <row r="26" spans="1:17" x14ac:dyDescent="0.25">
      <c r="A26" s="135"/>
    </row>
    <row r="27" spans="1:17" x14ac:dyDescent="0.25">
      <c r="A27" s="135"/>
    </row>
    <row r="28" spans="1:17" x14ac:dyDescent="0.25">
      <c r="A28" s="135"/>
    </row>
    <row r="29" spans="1:17" x14ac:dyDescent="0.25">
      <c r="A29" s="135"/>
    </row>
    <row r="30" spans="1:17" x14ac:dyDescent="0.25">
      <c r="A30" s="135"/>
    </row>
    <row r="31" spans="1:17" x14ac:dyDescent="0.25">
      <c r="A31" s="135"/>
    </row>
    <row r="32" spans="1:17" x14ac:dyDescent="0.25">
      <c r="A32" s="135"/>
    </row>
    <row r="33" spans="1:1" x14ac:dyDescent="0.25">
      <c r="A33" s="135"/>
    </row>
    <row r="34" spans="1:1" x14ac:dyDescent="0.25">
      <c r="A34" s="135"/>
    </row>
    <row r="35" spans="1:1" x14ac:dyDescent="0.25">
      <c r="A35" s="135"/>
    </row>
    <row r="36" spans="1:1" x14ac:dyDescent="0.25">
      <c r="A36" s="135"/>
    </row>
    <row r="37" spans="1:1" x14ac:dyDescent="0.25">
      <c r="A37" s="135"/>
    </row>
    <row r="38" spans="1:1" x14ac:dyDescent="0.25">
      <c r="A38" s="135"/>
    </row>
    <row r="39" spans="1:1" x14ac:dyDescent="0.25">
      <c r="A39" s="135"/>
    </row>
    <row r="40" spans="1:1" x14ac:dyDescent="0.25">
      <c r="A40" s="135"/>
    </row>
    <row r="41" spans="1:1" x14ac:dyDescent="0.25">
      <c r="A41" s="135"/>
    </row>
    <row r="42" spans="1:1" x14ac:dyDescent="0.25">
      <c r="A42" s="135"/>
    </row>
    <row r="43" spans="1:1" x14ac:dyDescent="0.25">
      <c r="A43" s="135"/>
    </row>
    <row r="44" spans="1:1" x14ac:dyDescent="0.25">
      <c r="A44" s="135"/>
    </row>
    <row r="45" spans="1:1" x14ac:dyDescent="0.25">
      <c r="A45" s="135"/>
    </row>
    <row r="46" spans="1:1" x14ac:dyDescent="0.25">
      <c r="A46" s="135"/>
    </row>
    <row r="47" spans="1:1" x14ac:dyDescent="0.25">
      <c r="A47" s="135"/>
    </row>
    <row r="48" spans="1:1" x14ac:dyDescent="0.25">
      <c r="A48" s="135"/>
    </row>
    <row r="49" spans="1:1" x14ac:dyDescent="0.25">
      <c r="A49" s="135"/>
    </row>
    <row r="50" spans="1:1" x14ac:dyDescent="0.25">
      <c r="A50" s="135"/>
    </row>
  </sheetData>
  <sheetProtection selectLockedCells="1" selectUnlockedCells="1"/>
  <conditionalFormatting sqref="A1:A50">
    <cfRule type="cellIs" dxfId="69" priority="4" operator="equal">
      <formula>"Work in progress"</formula>
    </cfRule>
    <cfRule type="cellIs" dxfId="68" priority="5" operator="equal">
      <formula>"Unable to complete"</formula>
    </cfRule>
    <cfRule type="cellIs" dxfId="67" priority="6" operator="equal">
      <formula>"Reviewed"</formula>
    </cfRule>
    <cfRule type="cellIs" dxfId="66" priority="7" operator="equal">
      <formula>"Project reassigned"</formula>
    </cfRule>
    <cfRule type="cellIs" dxfId="65" priority="8" operator="equal">
      <formula>"On hold"</formula>
    </cfRule>
    <cfRule type="cellIs" dxfId="64" priority="9" operator="equal">
      <formula>"Delegated"</formula>
    </cfRule>
    <cfRule type="cellIs" dxfId="63" priority="10" operator="equal">
      <formula>"Delayed"</formula>
    </cfRule>
    <cfRule type="cellIs" dxfId="62" priority="11" operator="equal">
      <formula>"Deferred"</formula>
    </cfRule>
    <cfRule type="cellIs" dxfId="61" priority="12" operator="equal">
      <formula>"Canceled"</formula>
    </cfRule>
    <cfRule type="cellIs" dxfId="60" priority="13" operator="equal">
      <formula>"Ball in someone else's court"</formula>
    </cfRule>
    <cfRule type="cellIs" dxfId="59" priority="14" operator="equal">
      <formula>"Ball back in my court"</formula>
    </cfRule>
    <cfRule type="cellIs" dxfId="58" priority="15" operator="equal">
      <formula>"Active for awareness"</formula>
    </cfRule>
    <cfRule type="cellIs" dxfId="57" priority="16" operator="equal">
      <formula>"Not started"</formula>
    </cfRule>
    <cfRule type="cellIs" dxfId="56" priority="17" operator="equal">
      <formula>"Completed"</formula>
    </cfRule>
  </conditionalFormatting>
  <conditionalFormatting sqref="K1:K1048576">
    <cfRule type="cellIs" dxfId="55" priority="1" operator="equal">
      <formula>"03 - Low"</formula>
    </cfRule>
    <cfRule type="cellIs" dxfId="54" priority="2" operator="equal">
      <formula>"02 - Medium"</formula>
    </cfRule>
    <cfRule type="cellIs" dxfId="53" priority="3" operator="equal">
      <formula>"01 - High"</formula>
    </cfRule>
  </conditionalFormatting>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C76BB962-A8C9-4EF9-B003-9D5EAB8E035F}">
          <x14:formula1>
            <xm:f>'Workbook Reference Fields'!$A$2:$A$42</xm:f>
          </x14:formula1>
          <xm:sqref>L18:L1048576</xm:sqref>
        </x14:dataValidation>
        <x14:dataValidation type="list" allowBlank="1" showInputMessage="1" showErrorMessage="1" xr:uid="{2020AFC6-DA6D-4684-8DE1-8FBBFC23E03F}">
          <x14:formula1>
            <xm:f>'Workbook Reference Fields'!$F$2:$F$17</xm:f>
          </x14:formula1>
          <xm:sqref>A2:A17</xm:sqref>
        </x14:dataValidation>
        <x14:dataValidation type="list" allowBlank="1" showInputMessage="1" showErrorMessage="1" xr:uid="{4E81760C-A42F-4DA7-9A69-C937CF3492AB}">
          <x14:formula1>
            <xm:f>'Workbook Reference Fields'!$J$2:$J$4</xm:f>
          </x14:formula1>
          <xm:sqref>K2:K17</xm:sqref>
        </x14:dataValidation>
        <x14:dataValidation type="list" allowBlank="1" showInputMessage="1" showErrorMessage="1" xr:uid="{E9ACEF07-7193-41C4-AC59-36ACBB26756D}">
          <x14:formula1>
            <xm:f>'Workbook Reference Fields'!$A$2:$A$10</xm:f>
          </x14:formula1>
          <xm:sqref>L2:L17</xm:sqref>
        </x14:dataValidation>
        <x14:dataValidation type="list" allowBlank="1" showInputMessage="1" showErrorMessage="1" xr:uid="{13E76629-394A-4FD8-BC86-07DA5FFCFF27}">
          <x14:formula1>
            <xm:f>'Workbook Reference Fields'!$L$2:$L$20</xm:f>
          </x14:formula1>
          <xm:sqref>N2:N17</xm:sqref>
        </x14:dataValidation>
        <x14:dataValidation type="list" allowBlank="1" showInputMessage="1" showErrorMessage="1" xr:uid="{2B53F3E4-CBC1-4868-9E59-BA4FB0A5DDE9}">
          <x14:formula1>
            <xm:f>'Workbook Reference Fields'!$P$2:$P$3</xm:f>
          </x14:formula1>
          <xm:sqref>P2:Q17</xm:sqref>
        </x14:dataValidation>
        <x14:dataValidation type="list" allowBlank="1" showInputMessage="1" showErrorMessage="1" xr:uid="{CF3FA0B5-BCF9-4EC1-BD06-E03FA7881CC3}">
          <x14:formula1>
            <xm:f>Goals!$A$2:$A$5</xm:f>
          </x14:formula1>
          <xm:sqref>R2:R17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165AE-A955-4E7B-A50A-A06239CF595F}">
  <sheetPr codeName="Sheet8">
    <tabColor theme="8" tint="0.39997558519241921"/>
  </sheetPr>
  <dimension ref="A1:J33"/>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defaultRowHeight="15" outlineLevelRow="1" outlineLevelCol="1" x14ac:dyDescent="0.25"/>
  <cols>
    <col min="1" max="1" width="26" customWidth="1"/>
    <col min="2" max="2" width="13.7109375" style="133" customWidth="1" outlineLevel="1"/>
    <col min="3" max="3" width="14.5703125" style="132" customWidth="1" outlineLevel="1"/>
    <col min="4" max="4" width="18.85546875" style="132" customWidth="1" outlineLevel="1"/>
    <col min="5" max="5" width="19.140625" style="132" customWidth="1" outlineLevel="1"/>
    <col min="6" max="6" width="19.28515625" style="132" customWidth="1" outlineLevel="1"/>
    <col min="7" max="7" width="24.85546875" style="132" customWidth="1" outlineLevel="1" collapsed="1"/>
    <col min="8" max="8" width="31.5703125" style="2" customWidth="1"/>
    <col min="9" max="9" width="36.42578125" customWidth="1" outlineLevel="1"/>
    <col min="10" max="10" width="19.5703125" customWidth="1" outlineLevel="1"/>
  </cols>
  <sheetData>
    <row r="1" spans="1:10" x14ac:dyDescent="0.25">
      <c r="A1" s="135" t="s">
        <v>44</v>
      </c>
      <c r="B1" s="134" t="s">
        <v>328</v>
      </c>
      <c r="C1" s="136" t="s">
        <v>8</v>
      </c>
      <c r="D1" s="136" t="s">
        <v>355</v>
      </c>
      <c r="E1" s="136" t="s">
        <v>43</v>
      </c>
      <c r="F1" s="136" t="s">
        <v>422</v>
      </c>
      <c r="G1" s="136" t="s">
        <v>357</v>
      </c>
      <c r="H1" s="113" t="s">
        <v>330</v>
      </c>
      <c r="I1" s="113" t="s">
        <v>331</v>
      </c>
      <c r="J1" s="113" t="s">
        <v>420</v>
      </c>
    </row>
    <row r="2" spans="1:10" ht="30" outlineLevel="1" x14ac:dyDescent="0.25">
      <c r="A2" s="135" t="s">
        <v>333</v>
      </c>
      <c r="B2" s="134"/>
      <c r="C2" s="136" t="str">
        <f t="shared" ref="C2:C9" si="0">IF(B2&gt;0,TEXT(B2,"dddd"),"")</f>
        <v/>
      </c>
      <c r="D2" s="136" t="s">
        <v>358</v>
      </c>
      <c r="E2" s="136" t="s">
        <v>411</v>
      </c>
      <c r="F2" s="136" t="str">
        <f>IFERROR(INDEX('Workbook Reference Fields'!$B$2:$B$1000,MATCH(E2,'Workbook Reference Fields'!$A$2:$A$1000,0)),"")</f>
        <v>PRO-26-927-6999</v>
      </c>
      <c r="G2" s="136" t="s">
        <v>346</v>
      </c>
      <c r="H2" s="114" t="s">
        <v>434</v>
      </c>
      <c r="I2" s="113"/>
      <c r="J2" s="113" t="s">
        <v>325</v>
      </c>
    </row>
    <row r="3" spans="1:10" ht="30" outlineLevel="1" x14ac:dyDescent="0.25">
      <c r="A3" s="135" t="s">
        <v>333</v>
      </c>
      <c r="B3" s="134"/>
      <c r="C3" s="136" t="str">
        <f t="shared" si="0"/>
        <v/>
      </c>
      <c r="D3" s="136" t="s">
        <v>358</v>
      </c>
      <c r="E3" s="136" t="s">
        <v>411</v>
      </c>
      <c r="F3" s="136" t="str">
        <f>IFERROR(INDEX('Workbook Reference Fields'!$B$2:$B$1000,MATCH(E3,'Workbook Reference Fields'!$A$2:$A$1000,0)),"")</f>
        <v>PRO-26-927-6999</v>
      </c>
      <c r="G3" s="136" t="s">
        <v>361</v>
      </c>
      <c r="H3" s="114" t="s">
        <v>435</v>
      </c>
      <c r="I3" s="113"/>
      <c r="J3" s="113" t="s">
        <v>325</v>
      </c>
    </row>
    <row r="4" spans="1:10" ht="30" outlineLevel="1" x14ac:dyDescent="0.25">
      <c r="A4" s="135" t="s">
        <v>333</v>
      </c>
      <c r="B4" s="134"/>
      <c r="C4" s="136" t="str">
        <f t="shared" si="0"/>
        <v/>
      </c>
      <c r="D4" s="136" t="s">
        <v>358</v>
      </c>
      <c r="E4" s="136" t="s">
        <v>413</v>
      </c>
      <c r="F4" s="136" t="str">
        <f>IFERROR(INDEX('Workbook Reference Fields'!$B$2:$B$1000,MATCH(E4,'Workbook Reference Fields'!$A$2:$A$1000,0)),"")</f>
        <v>PRO-03-888-0331</v>
      </c>
      <c r="G4" s="136" t="s">
        <v>424</v>
      </c>
      <c r="H4" s="114" t="s">
        <v>436</v>
      </c>
      <c r="I4" s="113"/>
      <c r="J4" s="113" t="s">
        <v>325</v>
      </c>
    </row>
    <row r="5" spans="1:10" ht="30" outlineLevel="1" x14ac:dyDescent="0.25">
      <c r="A5" s="135" t="s">
        <v>333</v>
      </c>
      <c r="B5" s="134"/>
      <c r="C5" s="136" t="str">
        <f t="shared" si="0"/>
        <v/>
      </c>
      <c r="D5" s="136" t="s">
        <v>359</v>
      </c>
      <c r="E5" s="136" t="s">
        <v>411</v>
      </c>
      <c r="F5" s="136" t="str">
        <f>IFERROR(INDEX('Workbook Reference Fields'!$B$2:$B$1000,MATCH(E5,'Workbook Reference Fields'!$A$2:$A$1000,0)),"")</f>
        <v>PRO-26-927-6999</v>
      </c>
      <c r="G5" s="136" t="s">
        <v>346</v>
      </c>
      <c r="H5" s="114" t="s">
        <v>434</v>
      </c>
      <c r="I5" s="113"/>
      <c r="J5" s="113" t="s">
        <v>325</v>
      </c>
    </row>
    <row r="6" spans="1:10" ht="45" outlineLevel="1" x14ac:dyDescent="0.25">
      <c r="A6" s="135" t="s">
        <v>333</v>
      </c>
      <c r="B6" s="134"/>
      <c r="C6" s="136" t="str">
        <f t="shared" si="0"/>
        <v/>
      </c>
      <c r="D6" s="136" t="s">
        <v>359</v>
      </c>
      <c r="E6" s="136" t="s">
        <v>413</v>
      </c>
      <c r="F6" s="136" t="str">
        <f>IFERROR(INDEX('Workbook Reference Fields'!$B$2:$B$1000,MATCH(E6,'Workbook Reference Fields'!$A$2:$A$1000,0)),"")</f>
        <v>PRO-03-888-0331</v>
      </c>
      <c r="G6" s="136" t="s">
        <v>424</v>
      </c>
      <c r="H6" s="114" t="s">
        <v>437</v>
      </c>
      <c r="I6" s="113"/>
      <c r="J6" s="113" t="s">
        <v>325</v>
      </c>
    </row>
    <row r="7" spans="1:10" ht="30" outlineLevel="1" x14ac:dyDescent="0.25">
      <c r="A7" s="135" t="s">
        <v>333</v>
      </c>
      <c r="B7" s="134"/>
      <c r="C7" s="136" t="str">
        <f t="shared" si="0"/>
        <v/>
      </c>
      <c r="D7" s="136" t="s">
        <v>359</v>
      </c>
      <c r="E7" s="136" t="s">
        <v>412</v>
      </c>
      <c r="F7" s="136" t="str">
        <f>IFERROR(INDEX('Workbook Reference Fields'!$B$2:$B$1000,MATCH(E7,'Workbook Reference Fields'!$A$2:$A$1000,0)),"")</f>
        <v>PRO-62-926-6836</v>
      </c>
      <c r="G7" s="136" t="s">
        <v>424</v>
      </c>
      <c r="H7" s="114" t="s">
        <v>438</v>
      </c>
      <c r="I7" s="113"/>
      <c r="J7" s="113" t="s">
        <v>325</v>
      </c>
    </row>
    <row r="8" spans="1:10" ht="30" outlineLevel="1" x14ac:dyDescent="0.25">
      <c r="A8" s="135" t="s">
        <v>333</v>
      </c>
      <c r="B8" s="134"/>
      <c r="C8" s="136" t="str">
        <f t="shared" si="0"/>
        <v/>
      </c>
      <c r="D8" s="136" t="s">
        <v>359</v>
      </c>
      <c r="E8" s="136" t="s">
        <v>412</v>
      </c>
      <c r="F8" s="136" t="str">
        <f>IFERROR(INDEX('Workbook Reference Fields'!$B$2:$B$1000,MATCH(E8,'Workbook Reference Fields'!$A$2:$A$1000,0)),"")</f>
        <v>PRO-62-926-6836</v>
      </c>
      <c r="G8" s="136" t="s">
        <v>424</v>
      </c>
      <c r="H8" s="114" t="s">
        <v>439</v>
      </c>
      <c r="I8" s="113"/>
      <c r="J8" s="113" t="s">
        <v>325</v>
      </c>
    </row>
    <row r="9" spans="1:10" outlineLevel="1" x14ac:dyDescent="0.25">
      <c r="A9" s="135" t="s">
        <v>333</v>
      </c>
      <c r="B9" s="134"/>
      <c r="C9" s="136" t="str">
        <f t="shared" si="0"/>
        <v/>
      </c>
      <c r="D9" s="136" t="s">
        <v>359</v>
      </c>
      <c r="E9" s="136" t="s">
        <v>411</v>
      </c>
      <c r="F9" s="136" t="str">
        <f>IFERROR(INDEX('Workbook Reference Fields'!$B$2:$B$1000,MATCH(E9,'Workbook Reference Fields'!$A$2:$A$1000,0)),"")</f>
        <v>PRO-26-927-6999</v>
      </c>
      <c r="G9" s="136" t="s">
        <v>424</v>
      </c>
      <c r="H9" s="114" t="s">
        <v>440</v>
      </c>
      <c r="I9" s="113"/>
      <c r="J9" s="113" t="s">
        <v>345</v>
      </c>
    </row>
    <row r="10" spans="1:10" ht="30" outlineLevel="1" x14ac:dyDescent="0.25">
      <c r="A10" s="135" t="s">
        <v>20</v>
      </c>
      <c r="B10" s="134">
        <v>44257</v>
      </c>
      <c r="C10" s="136" t="str">
        <f t="shared" ref="C10:C33" si="1">IF(B10&gt;0,TEXT(B10,"dddd"),"")</f>
        <v>Tuesday</v>
      </c>
      <c r="D10" s="136" t="s">
        <v>358</v>
      </c>
      <c r="E10" s="136" t="s">
        <v>411</v>
      </c>
      <c r="F10" s="136" t="str">
        <f>IFERROR(INDEX('Workbook Reference Fields'!$B$2:$B$1000,MATCH(E10,'Workbook Reference Fields'!$A$2:$A$1000,0)),"")</f>
        <v>PRO-26-927-6999</v>
      </c>
      <c r="G10" s="136" t="s">
        <v>346</v>
      </c>
      <c r="H10" s="114" t="s">
        <v>434</v>
      </c>
      <c r="I10" s="113"/>
      <c r="J10" s="113" t="s">
        <v>345</v>
      </c>
    </row>
    <row r="11" spans="1:10" ht="30" outlineLevel="1" x14ac:dyDescent="0.25">
      <c r="A11" s="135" t="s">
        <v>20</v>
      </c>
      <c r="B11" s="134">
        <v>44257</v>
      </c>
      <c r="C11" s="136" t="str">
        <f t="shared" si="1"/>
        <v>Tuesday</v>
      </c>
      <c r="D11" s="136" t="s">
        <v>358</v>
      </c>
      <c r="E11" s="136" t="s">
        <v>411</v>
      </c>
      <c r="F11" s="136" t="str">
        <f>IFERROR(INDEX('Workbook Reference Fields'!$B$2:$B$1000,MATCH(E11,'Workbook Reference Fields'!$A$2:$A$1000,0)),"")</f>
        <v>PRO-26-927-6999</v>
      </c>
      <c r="G11" s="136" t="s">
        <v>361</v>
      </c>
      <c r="H11" s="114" t="s">
        <v>435</v>
      </c>
      <c r="I11" s="113"/>
      <c r="J11" s="113" t="s">
        <v>345</v>
      </c>
    </row>
    <row r="12" spans="1:10" ht="30" outlineLevel="1" x14ac:dyDescent="0.25">
      <c r="A12" s="135" t="s">
        <v>20</v>
      </c>
      <c r="B12" s="134">
        <v>44257</v>
      </c>
      <c r="C12" s="136" t="str">
        <f t="shared" si="1"/>
        <v>Tuesday</v>
      </c>
      <c r="D12" s="136" t="s">
        <v>358</v>
      </c>
      <c r="E12" s="136" t="s">
        <v>413</v>
      </c>
      <c r="F12" s="136" t="str">
        <f>IFERROR(INDEX('Workbook Reference Fields'!$B$2:$B$1000,MATCH(E12,'Workbook Reference Fields'!$A$2:$A$1000,0)),"")</f>
        <v>PRO-03-888-0331</v>
      </c>
      <c r="G12" s="136" t="s">
        <v>424</v>
      </c>
      <c r="H12" s="114" t="s">
        <v>436</v>
      </c>
      <c r="I12" s="113"/>
      <c r="J12" s="113" t="s">
        <v>345</v>
      </c>
    </row>
    <row r="13" spans="1:10" ht="30" outlineLevel="1" x14ac:dyDescent="0.25">
      <c r="A13" s="135" t="s">
        <v>20</v>
      </c>
      <c r="B13" s="134">
        <v>44257</v>
      </c>
      <c r="C13" s="136" t="str">
        <f t="shared" si="1"/>
        <v>Tuesday</v>
      </c>
      <c r="D13" s="136" t="s">
        <v>359</v>
      </c>
      <c r="E13" s="136" t="s">
        <v>411</v>
      </c>
      <c r="F13" s="136" t="str">
        <f>IFERROR(INDEX('Workbook Reference Fields'!$B$2:$B$1000,MATCH(E13,'Workbook Reference Fields'!$A$2:$A$1000,0)),"")</f>
        <v>PRO-26-927-6999</v>
      </c>
      <c r="G13" s="136" t="s">
        <v>346</v>
      </c>
      <c r="H13" s="114" t="s">
        <v>434</v>
      </c>
      <c r="I13" s="113"/>
      <c r="J13" s="113" t="s">
        <v>345</v>
      </c>
    </row>
    <row r="14" spans="1:10" ht="45" outlineLevel="1" x14ac:dyDescent="0.25">
      <c r="A14" s="135" t="s">
        <v>20</v>
      </c>
      <c r="B14" s="134">
        <v>44257</v>
      </c>
      <c r="C14" s="136" t="str">
        <f t="shared" si="1"/>
        <v>Tuesday</v>
      </c>
      <c r="D14" s="136" t="s">
        <v>359</v>
      </c>
      <c r="E14" s="136" t="s">
        <v>413</v>
      </c>
      <c r="F14" s="136" t="str">
        <f>IFERROR(INDEX('Workbook Reference Fields'!$B$2:$B$1000,MATCH(E14,'Workbook Reference Fields'!$A$2:$A$1000,0)),"")</f>
        <v>PRO-03-888-0331</v>
      </c>
      <c r="G14" s="136" t="s">
        <v>424</v>
      </c>
      <c r="H14" s="114" t="s">
        <v>437</v>
      </c>
      <c r="I14" s="113"/>
      <c r="J14" s="113" t="s">
        <v>345</v>
      </c>
    </row>
    <row r="15" spans="1:10" ht="30" outlineLevel="1" x14ac:dyDescent="0.25">
      <c r="A15" s="135" t="s">
        <v>20</v>
      </c>
      <c r="B15" s="134">
        <v>44257</v>
      </c>
      <c r="C15" s="136" t="str">
        <f t="shared" si="1"/>
        <v>Tuesday</v>
      </c>
      <c r="D15" s="136" t="s">
        <v>359</v>
      </c>
      <c r="E15" s="136" t="s">
        <v>412</v>
      </c>
      <c r="F15" s="136" t="str">
        <f>IFERROR(INDEX('Workbook Reference Fields'!$B$2:$B$1000,MATCH(E15,'Workbook Reference Fields'!$A$2:$A$1000,0)),"")</f>
        <v>PRO-62-926-6836</v>
      </c>
      <c r="G15" s="136" t="s">
        <v>424</v>
      </c>
      <c r="H15" s="114" t="s">
        <v>438</v>
      </c>
      <c r="I15" s="113"/>
      <c r="J15" s="113" t="s">
        <v>345</v>
      </c>
    </row>
    <row r="16" spans="1:10" ht="30" outlineLevel="1" x14ac:dyDescent="0.25">
      <c r="A16" s="135" t="s">
        <v>20</v>
      </c>
      <c r="B16" s="134">
        <v>44257</v>
      </c>
      <c r="C16" s="136" t="str">
        <f t="shared" si="1"/>
        <v>Tuesday</v>
      </c>
      <c r="D16" s="136" t="s">
        <v>359</v>
      </c>
      <c r="E16" s="136" t="s">
        <v>412</v>
      </c>
      <c r="F16" s="136" t="str">
        <f>IFERROR(INDEX('Workbook Reference Fields'!$B$2:$B$1000,MATCH(E16,'Workbook Reference Fields'!$A$2:$A$1000,0)),"")</f>
        <v>PRO-62-926-6836</v>
      </c>
      <c r="G16" s="136" t="s">
        <v>424</v>
      </c>
      <c r="H16" s="114" t="s">
        <v>439</v>
      </c>
      <c r="I16" s="113"/>
      <c r="J16" s="113" t="s">
        <v>345</v>
      </c>
    </row>
    <row r="17" spans="1:10" outlineLevel="1" x14ac:dyDescent="0.25">
      <c r="A17" s="135" t="s">
        <v>20</v>
      </c>
      <c r="B17" s="134">
        <v>44257</v>
      </c>
      <c r="C17" s="136" t="str">
        <f t="shared" si="1"/>
        <v>Tuesday</v>
      </c>
      <c r="D17" s="136" t="s">
        <v>359</v>
      </c>
      <c r="E17" s="136" t="s">
        <v>411</v>
      </c>
      <c r="F17" s="136" t="str">
        <f>IFERROR(INDEX('Workbook Reference Fields'!$B$2:$B$1000,MATCH(E17,'Workbook Reference Fields'!$A$2:$A$1000,0)),"")</f>
        <v>PRO-26-927-6999</v>
      </c>
      <c r="G17" s="136" t="s">
        <v>424</v>
      </c>
      <c r="H17" s="114" t="s">
        <v>440</v>
      </c>
      <c r="I17" s="113"/>
      <c r="J17" s="113" t="s">
        <v>345</v>
      </c>
    </row>
    <row r="18" spans="1:10" ht="30" x14ac:dyDescent="0.25">
      <c r="A18" s="135" t="s">
        <v>369</v>
      </c>
      <c r="B18" s="134">
        <v>44258</v>
      </c>
      <c r="C18" s="136" t="str">
        <f t="shared" si="1"/>
        <v>Wednesday</v>
      </c>
      <c r="D18" s="136" t="s">
        <v>358</v>
      </c>
      <c r="E18" s="136" t="s">
        <v>411</v>
      </c>
      <c r="F18" s="136" t="str">
        <f>IFERROR(INDEX('Workbook Reference Fields'!$B$2:$B$1000,MATCH(E18,'Workbook Reference Fields'!$A$2:$A$1000,0)),"")</f>
        <v>PRO-26-927-6999</v>
      </c>
      <c r="G18" s="136" t="s">
        <v>346</v>
      </c>
      <c r="H18" s="114" t="s">
        <v>434</v>
      </c>
      <c r="I18" s="113"/>
      <c r="J18" s="113" t="s">
        <v>345</v>
      </c>
    </row>
    <row r="19" spans="1:10" ht="30" x14ac:dyDescent="0.25">
      <c r="A19" s="135" t="s">
        <v>365</v>
      </c>
      <c r="B19" s="134">
        <v>44258</v>
      </c>
      <c r="C19" s="136" t="str">
        <f t="shared" si="1"/>
        <v>Wednesday</v>
      </c>
      <c r="D19" s="136" t="s">
        <v>358</v>
      </c>
      <c r="E19" s="136" t="s">
        <v>411</v>
      </c>
      <c r="F19" s="136" t="str">
        <f>IFERROR(INDEX('Workbook Reference Fields'!$B$2:$B$1000,MATCH(E19,'Workbook Reference Fields'!$A$2:$A$1000,0)),"")</f>
        <v>PRO-26-927-6999</v>
      </c>
      <c r="G19" s="136" t="s">
        <v>361</v>
      </c>
      <c r="H19" s="114" t="s">
        <v>435</v>
      </c>
      <c r="I19" s="113"/>
      <c r="J19" s="113" t="s">
        <v>345</v>
      </c>
    </row>
    <row r="20" spans="1:10" ht="30" x14ac:dyDescent="0.25">
      <c r="A20" s="135" t="s">
        <v>366</v>
      </c>
      <c r="B20" s="134">
        <v>44258</v>
      </c>
      <c r="C20" s="136" t="str">
        <f t="shared" si="1"/>
        <v>Wednesday</v>
      </c>
      <c r="D20" s="136" t="s">
        <v>358</v>
      </c>
      <c r="E20" s="136" t="s">
        <v>413</v>
      </c>
      <c r="F20" s="136" t="str">
        <f>IFERROR(INDEX('Workbook Reference Fields'!$B$2:$B$1000,MATCH(E20,'Workbook Reference Fields'!$A$2:$A$1000,0)),"")</f>
        <v>PRO-03-888-0331</v>
      </c>
      <c r="G20" s="136" t="s">
        <v>424</v>
      </c>
      <c r="H20" s="114" t="s">
        <v>436</v>
      </c>
      <c r="I20" s="113"/>
      <c r="J20" s="113" t="s">
        <v>345</v>
      </c>
    </row>
    <row r="21" spans="1:10" ht="30" x14ac:dyDescent="0.25">
      <c r="A21" s="135" t="s">
        <v>337</v>
      </c>
      <c r="B21" s="134">
        <v>44258</v>
      </c>
      <c r="C21" s="136" t="str">
        <f t="shared" si="1"/>
        <v>Wednesday</v>
      </c>
      <c r="D21" s="136" t="s">
        <v>359</v>
      </c>
      <c r="E21" s="136" t="s">
        <v>411</v>
      </c>
      <c r="F21" s="136" t="str">
        <f>IFERROR(INDEX('Workbook Reference Fields'!$B$2:$B$1000,MATCH(E21,'Workbook Reference Fields'!$A$2:$A$1000,0)),"")</f>
        <v>PRO-26-927-6999</v>
      </c>
      <c r="G21" s="136" t="s">
        <v>346</v>
      </c>
      <c r="H21" s="114" t="s">
        <v>434</v>
      </c>
      <c r="I21" s="113"/>
      <c r="J21" s="113" t="s">
        <v>345</v>
      </c>
    </row>
    <row r="22" spans="1:10" ht="45" x14ac:dyDescent="0.25">
      <c r="A22" s="135" t="s">
        <v>335</v>
      </c>
      <c r="B22" s="134">
        <v>44258</v>
      </c>
      <c r="C22" s="136" t="str">
        <f t="shared" si="1"/>
        <v>Wednesday</v>
      </c>
      <c r="D22" s="136" t="s">
        <v>359</v>
      </c>
      <c r="E22" s="136" t="s">
        <v>413</v>
      </c>
      <c r="F22" s="136" t="str">
        <f>IFERROR(INDEX('Workbook Reference Fields'!$B$2:$B$1000,MATCH(E22,'Workbook Reference Fields'!$A$2:$A$1000,0)),"")</f>
        <v>PRO-03-888-0331</v>
      </c>
      <c r="G22" s="136" t="s">
        <v>424</v>
      </c>
      <c r="H22" s="114" t="s">
        <v>437</v>
      </c>
      <c r="I22" s="113"/>
      <c r="J22" s="113" t="s">
        <v>345</v>
      </c>
    </row>
    <row r="23" spans="1:10" ht="30" x14ac:dyDescent="0.25">
      <c r="A23" s="135" t="s">
        <v>336</v>
      </c>
      <c r="B23" s="134">
        <v>44258</v>
      </c>
      <c r="C23" s="136" t="str">
        <f t="shared" si="1"/>
        <v>Wednesday</v>
      </c>
      <c r="D23" s="136" t="s">
        <v>359</v>
      </c>
      <c r="E23" s="136" t="s">
        <v>412</v>
      </c>
      <c r="F23" s="136" t="str">
        <f>IFERROR(INDEX('Workbook Reference Fields'!$B$2:$B$1000,MATCH(E23,'Workbook Reference Fields'!$A$2:$A$1000,0)),"")</f>
        <v>PRO-62-926-6836</v>
      </c>
      <c r="G23" s="136" t="s">
        <v>424</v>
      </c>
      <c r="H23" s="114" t="s">
        <v>438</v>
      </c>
      <c r="I23" s="113"/>
      <c r="J23" s="113" t="s">
        <v>345</v>
      </c>
    </row>
    <row r="24" spans="1:10" ht="30" x14ac:dyDescent="0.25">
      <c r="A24" s="135" t="s">
        <v>393</v>
      </c>
      <c r="B24" s="134">
        <v>44258</v>
      </c>
      <c r="C24" s="136" t="str">
        <f t="shared" si="1"/>
        <v>Wednesday</v>
      </c>
      <c r="D24" s="136" t="s">
        <v>359</v>
      </c>
      <c r="E24" s="136" t="s">
        <v>412</v>
      </c>
      <c r="F24" s="136" t="str">
        <f>IFERROR(INDEX('Workbook Reference Fields'!$B$2:$B$1000,MATCH(E24,'Workbook Reference Fields'!$A$2:$A$1000,0)),"")</f>
        <v>PRO-62-926-6836</v>
      </c>
      <c r="G24" s="136" t="s">
        <v>424</v>
      </c>
      <c r="H24" s="114" t="s">
        <v>439</v>
      </c>
      <c r="I24" s="113"/>
      <c r="J24" s="113" t="s">
        <v>345</v>
      </c>
    </row>
    <row r="25" spans="1:10" x14ac:dyDescent="0.25">
      <c r="A25" s="135" t="s">
        <v>333</v>
      </c>
      <c r="B25" s="134">
        <v>44258</v>
      </c>
      <c r="C25" s="136" t="str">
        <f t="shared" si="1"/>
        <v>Wednesday</v>
      </c>
      <c r="D25" s="136" t="s">
        <v>359</v>
      </c>
      <c r="E25" s="136" t="s">
        <v>411</v>
      </c>
      <c r="F25" s="136" t="str">
        <f>IFERROR(INDEX('Workbook Reference Fields'!$B$2:$B$1000,MATCH(E25,'Workbook Reference Fields'!$A$2:$A$1000,0)),"")</f>
        <v>PRO-26-927-6999</v>
      </c>
      <c r="G25" s="136" t="s">
        <v>424</v>
      </c>
      <c r="H25" s="114" t="s">
        <v>440</v>
      </c>
      <c r="I25" s="113"/>
      <c r="J25" s="113" t="s">
        <v>345</v>
      </c>
    </row>
    <row r="26" spans="1:10" ht="30" x14ac:dyDescent="0.25">
      <c r="A26" s="135" t="s">
        <v>338</v>
      </c>
      <c r="B26" s="134">
        <v>44259</v>
      </c>
      <c r="C26" s="136" t="str">
        <f t="shared" si="1"/>
        <v>Thursday</v>
      </c>
      <c r="D26" s="136" t="s">
        <v>358</v>
      </c>
      <c r="E26" s="136" t="s">
        <v>411</v>
      </c>
      <c r="F26" s="136" t="str">
        <f>IFERROR(INDEX('Workbook Reference Fields'!$B$2:$B$1000,MATCH(E26,'Workbook Reference Fields'!$A$2:$A$1000,0)),"")</f>
        <v>PRO-26-927-6999</v>
      </c>
      <c r="G26" s="136" t="s">
        <v>346</v>
      </c>
      <c r="H26" s="114" t="s">
        <v>434</v>
      </c>
      <c r="I26" s="113"/>
      <c r="J26" s="113" t="s">
        <v>345</v>
      </c>
    </row>
    <row r="27" spans="1:10" ht="30" x14ac:dyDescent="0.25">
      <c r="A27" s="135" t="s">
        <v>372</v>
      </c>
      <c r="B27" s="134">
        <v>44259</v>
      </c>
      <c r="C27" s="136" t="str">
        <f t="shared" si="1"/>
        <v>Thursday</v>
      </c>
      <c r="D27" s="136" t="s">
        <v>358</v>
      </c>
      <c r="E27" s="136" t="s">
        <v>411</v>
      </c>
      <c r="F27" s="136" t="str">
        <f>IFERROR(INDEX('Workbook Reference Fields'!$B$2:$B$1000,MATCH(E27,'Workbook Reference Fields'!$A$2:$A$1000,0)),"")</f>
        <v>PRO-26-927-6999</v>
      </c>
      <c r="G27" s="136" t="s">
        <v>361</v>
      </c>
      <c r="H27" s="114" t="s">
        <v>435</v>
      </c>
      <c r="I27" s="113"/>
      <c r="J27" s="113" t="s">
        <v>345</v>
      </c>
    </row>
    <row r="28" spans="1:10" ht="30" x14ac:dyDescent="0.25">
      <c r="A28" s="135" t="s">
        <v>368</v>
      </c>
      <c r="B28" s="134">
        <v>44259</v>
      </c>
      <c r="C28" s="136" t="str">
        <f t="shared" si="1"/>
        <v>Thursday</v>
      </c>
      <c r="D28" s="136" t="s">
        <v>358</v>
      </c>
      <c r="E28" s="136" t="s">
        <v>413</v>
      </c>
      <c r="F28" s="136" t="str">
        <f>IFERROR(INDEX('Workbook Reference Fields'!$B$2:$B$1000,MATCH(E28,'Workbook Reference Fields'!$A$2:$A$1000,0)),"")</f>
        <v>PRO-03-888-0331</v>
      </c>
      <c r="G28" s="136" t="s">
        <v>424</v>
      </c>
      <c r="H28" s="114" t="s">
        <v>436</v>
      </c>
      <c r="I28" s="113"/>
      <c r="J28" s="113" t="s">
        <v>345</v>
      </c>
    </row>
    <row r="29" spans="1:10" ht="30" x14ac:dyDescent="0.25">
      <c r="A29" s="135" t="s">
        <v>370</v>
      </c>
      <c r="B29" s="134">
        <v>44259</v>
      </c>
      <c r="C29" s="136" t="str">
        <f t="shared" si="1"/>
        <v>Thursday</v>
      </c>
      <c r="D29" s="136" t="s">
        <v>359</v>
      </c>
      <c r="E29" s="136" t="s">
        <v>411</v>
      </c>
      <c r="F29" s="136" t="str">
        <f>IFERROR(INDEX('Workbook Reference Fields'!$B$2:$B$1000,MATCH(E29,'Workbook Reference Fields'!$A$2:$A$1000,0)),"")</f>
        <v>PRO-26-927-6999</v>
      </c>
      <c r="G29" s="136" t="s">
        <v>346</v>
      </c>
      <c r="H29" s="114" t="s">
        <v>434</v>
      </c>
      <c r="I29" s="113"/>
      <c r="J29" s="113" t="s">
        <v>345</v>
      </c>
    </row>
    <row r="30" spans="1:10" ht="45" x14ac:dyDescent="0.25">
      <c r="A30" s="135" t="s">
        <v>334</v>
      </c>
      <c r="B30" s="134">
        <v>44259</v>
      </c>
      <c r="C30" s="136" t="str">
        <f t="shared" si="1"/>
        <v>Thursday</v>
      </c>
      <c r="D30" s="136" t="s">
        <v>359</v>
      </c>
      <c r="E30" s="136" t="s">
        <v>413</v>
      </c>
      <c r="F30" s="136" t="str">
        <f>IFERROR(INDEX('Workbook Reference Fields'!$B$2:$B$1000,MATCH(E30,'Workbook Reference Fields'!$A$2:$A$1000,0)),"")</f>
        <v>PRO-03-888-0331</v>
      </c>
      <c r="G30" s="136" t="s">
        <v>424</v>
      </c>
      <c r="H30" s="114" t="s">
        <v>437</v>
      </c>
      <c r="I30" s="113"/>
      <c r="J30" s="113" t="s">
        <v>345</v>
      </c>
    </row>
    <row r="31" spans="1:10" ht="30" x14ac:dyDescent="0.25">
      <c r="A31" s="135" t="s">
        <v>20</v>
      </c>
      <c r="B31" s="134">
        <v>44259</v>
      </c>
      <c r="C31" s="136" t="str">
        <f t="shared" si="1"/>
        <v>Thursday</v>
      </c>
      <c r="D31" s="136" t="s">
        <v>359</v>
      </c>
      <c r="E31" s="136" t="s">
        <v>412</v>
      </c>
      <c r="F31" s="136" t="str">
        <f>IFERROR(INDEX('Workbook Reference Fields'!$B$2:$B$1000,MATCH(E31,'Workbook Reference Fields'!$A$2:$A$1000,0)),"")</f>
        <v>PRO-62-926-6836</v>
      </c>
      <c r="G31" s="136" t="s">
        <v>424</v>
      </c>
      <c r="H31" s="114" t="s">
        <v>438</v>
      </c>
      <c r="I31" s="113"/>
      <c r="J31" s="113" t="s">
        <v>345</v>
      </c>
    </row>
    <row r="32" spans="1:10" ht="30" x14ac:dyDescent="0.25">
      <c r="A32" s="135" t="s">
        <v>20</v>
      </c>
      <c r="B32" s="134">
        <v>44259</v>
      </c>
      <c r="C32" s="136" t="str">
        <f t="shared" si="1"/>
        <v>Thursday</v>
      </c>
      <c r="D32" s="136" t="s">
        <v>359</v>
      </c>
      <c r="E32" s="136" t="s">
        <v>412</v>
      </c>
      <c r="F32" s="136" t="str">
        <f>IFERROR(INDEX('Workbook Reference Fields'!$B$2:$B$1000,MATCH(E32,'Workbook Reference Fields'!$A$2:$A$1000,0)),"")</f>
        <v>PRO-62-926-6836</v>
      </c>
      <c r="G32" s="136" t="s">
        <v>424</v>
      </c>
      <c r="H32" s="114" t="s">
        <v>439</v>
      </c>
      <c r="I32" s="113"/>
      <c r="J32" s="113" t="s">
        <v>345</v>
      </c>
    </row>
    <row r="33" spans="1:10" x14ac:dyDescent="0.25">
      <c r="A33" s="135" t="s">
        <v>20</v>
      </c>
      <c r="B33" s="134">
        <v>44259</v>
      </c>
      <c r="C33" s="136" t="str">
        <f t="shared" si="1"/>
        <v>Thursday</v>
      </c>
      <c r="D33" s="136" t="s">
        <v>359</v>
      </c>
      <c r="E33" s="136" t="s">
        <v>411</v>
      </c>
      <c r="F33" s="136" t="str">
        <f>IFERROR(INDEX('Workbook Reference Fields'!$B$2:$B$1000,MATCH(E33,'Workbook Reference Fields'!$A$2:$A$1000,0)),"")</f>
        <v>PRO-26-927-6999</v>
      </c>
      <c r="G33" s="136" t="s">
        <v>424</v>
      </c>
      <c r="H33" s="114" t="s">
        <v>440</v>
      </c>
      <c r="I33" s="113"/>
      <c r="J33" s="113" t="s">
        <v>345</v>
      </c>
    </row>
  </sheetData>
  <sortState xmlns:xlrd2="http://schemas.microsoft.com/office/spreadsheetml/2017/richdata2" ref="A2:J9">
    <sortCondition ref="D2:D9"/>
    <sortCondition ref="H2:H9"/>
  </sortState>
  <phoneticPr fontId="23" type="noConversion"/>
  <conditionalFormatting sqref="A1:A33">
    <cfRule type="cellIs" dxfId="32" priority="1" operator="equal">
      <formula>"Work in progress"</formula>
    </cfRule>
    <cfRule type="cellIs" dxfId="31" priority="2" operator="equal">
      <formula>"Unable to complete"</formula>
    </cfRule>
    <cfRule type="cellIs" dxfId="30" priority="3" operator="equal">
      <formula>"Reviewed"</formula>
    </cfRule>
    <cfRule type="cellIs" dxfId="29" priority="4" operator="equal">
      <formula>"Project reassigned"</formula>
    </cfRule>
    <cfRule type="cellIs" dxfId="28" priority="5" operator="equal">
      <formula>"On hold"</formula>
    </cfRule>
    <cfRule type="cellIs" dxfId="27" priority="6" operator="equal">
      <formula>"Delegated"</formula>
    </cfRule>
    <cfRule type="cellIs" dxfId="26" priority="7" operator="equal">
      <formula>"Delayed"</formula>
    </cfRule>
    <cfRule type="cellIs" dxfId="25" priority="8" operator="equal">
      <formula>"Deferred"</formula>
    </cfRule>
    <cfRule type="cellIs" dxfId="24" priority="9" operator="equal">
      <formula>"Canceled"</formula>
    </cfRule>
    <cfRule type="cellIs" dxfId="23" priority="10" operator="equal">
      <formula>"Ball in someone else's court"</formula>
    </cfRule>
    <cfRule type="cellIs" dxfId="22" priority="11" operator="equal">
      <formula>"Ball back in my court"</formula>
    </cfRule>
    <cfRule type="cellIs" dxfId="21" priority="12" operator="equal">
      <formula>"Active for awareness"</formula>
    </cfRule>
    <cfRule type="cellIs" dxfId="20" priority="13" operator="equal">
      <formula>"Not started"</formula>
    </cfRule>
    <cfRule type="cellIs" dxfId="19" priority="14" operator="equal">
      <formula>"Completed"</formula>
    </cfRule>
  </conditionalFormatting>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27435A5D-FA88-4A9F-8672-633705F65088}">
          <x14:formula1>
            <xm:f>'Workbook Reference Fields'!$A$2:$A$35</xm:f>
          </x14:formula1>
          <xm:sqref>E2:E33</xm:sqref>
        </x14:dataValidation>
        <x14:dataValidation type="list" allowBlank="1" showInputMessage="1" showErrorMessage="1" xr:uid="{BF5123D5-7B25-4914-B687-6A9552D17BCC}">
          <x14:formula1>
            <xm:f>'Workbook Reference Fields'!$L$2:$L$201</xm:f>
          </x14:formula1>
          <xm:sqref>G2:G33</xm:sqref>
        </x14:dataValidation>
        <x14:dataValidation type="list" allowBlank="1" showInputMessage="1" showErrorMessage="1" xr:uid="{787338FB-AA72-4FC6-AC84-968FD0BD7C95}">
          <x14:formula1>
            <xm:f>'Workbook Reference Fields'!$F$2:$F$17</xm:f>
          </x14:formula1>
          <xm:sqref>A2:A33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BE123-4C0A-4C7C-AC05-26DB4A8D007C}">
  <sheetPr>
    <tabColor theme="8" tint="0.39997558519241921"/>
  </sheetPr>
  <dimension ref="A1:E5"/>
  <sheetViews>
    <sheetView showGridLines="0" workbookViewId="0"/>
  </sheetViews>
  <sheetFormatPr defaultRowHeight="15" x14ac:dyDescent="0.25"/>
  <cols>
    <col min="1" max="1" width="34.85546875" customWidth="1"/>
    <col min="2" max="2" width="42.85546875" customWidth="1"/>
    <col min="3" max="3" width="22.140625" style="136" bestFit="1" customWidth="1"/>
    <col min="4" max="4" width="26.140625" style="136" customWidth="1"/>
    <col min="5" max="5" width="26.140625" style="141" customWidth="1"/>
  </cols>
  <sheetData>
    <row r="1" spans="1:5" x14ac:dyDescent="0.25">
      <c r="A1" t="s">
        <v>442</v>
      </c>
      <c r="B1" t="s">
        <v>443</v>
      </c>
      <c r="C1" s="136" t="s">
        <v>444</v>
      </c>
      <c r="D1" s="136" t="s">
        <v>445</v>
      </c>
      <c r="E1" s="141" t="s">
        <v>446</v>
      </c>
    </row>
    <row r="2" spans="1:5" ht="30" x14ac:dyDescent="0.25">
      <c r="A2" s="114" t="s">
        <v>451</v>
      </c>
      <c r="B2" s="2" t="s">
        <v>455</v>
      </c>
      <c r="C2" s="136">
        <f>COUNTIFS('Tasks &gt; All'!$R:$R,A2)</f>
        <v>5</v>
      </c>
      <c r="D2" s="136">
        <f>COUNTIFS('Tasks &gt; All'!$R:$R,A2,'Tasks &gt; All'!$A:$A,"Completed")</f>
        <v>1</v>
      </c>
      <c r="E2" s="142">
        <f>IF(D2&gt;0,SUM(D2/C2),"")</f>
        <v>0.2</v>
      </c>
    </row>
    <row r="3" spans="1:5" ht="45" x14ac:dyDescent="0.25">
      <c r="A3" s="114" t="s">
        <v>452</v>
      </c>
      <c r="B3" s="2" t="s">
        <v>456</v>
      </c>
      <c r="C3" s="136">
        <f>COUNTIFS('Tasks &gt; All'!$R:$R,A3)</f>
        <v>1</v>
      </c>
      <c r="D3" s="136">
        <f>COUNTIFS('Tasks &gt; All'!$R:$R,A3,'Tasks &gt; All'!$A:$A,"Completed")</f>
        <v>0</v>
      </c>
      <c r="E3" s="142" t="str">
        <f t="shared" ref="E3:E5" si="0">IF(D3&gt;0,SUM(D3/C3),"")</f>
        <v/>
      </c>
    </row>
    <row r="4" spans="1:5" ht="45" x14ac:dyDescent="0.25">
      <c r="A4" s="114" t="s">
        <v>453</v>
      </c>
      <c r="B4" s="2" t="s">
        <v>457</v>
      </c>
      <c r="C4" s="136">
        <f>COUNTIFS('Tasks &gt; All'!$R:$R,A4)</f>
        <v>2</v>
      </c>
      <c r="D4" s="136">
        <f>COUNTIFS('Tasks &gt; All'!$R:$R,A4,'Tasks &gt; All'!$A:$A,"Completed")</f>
        <v>0</v>
      </c>
      <c r="E4" s="142" t="str">
        <f t="shared" si="0"/>
        <v/>
      </c>
    </row>
    <row r="5" spans="1:5" ht="30" x14ac:dyDescent="0.25">
      <c r="A5" s="114" t="s">
        <v>454</v>
      </c>
      <c r="B5" s="2" t="s">
        <v>458</v>
      </c>
      <c r="C5" s="136">
        <f>COUNTIFS('Tasks &gt; All'!$R:$R,A5)</f>
        <v>1</v>
      </c>
      <c r="D5" s="136">
        <f>COUNTIFS('Tasks &gt; All'!$R:$R,A5,'Tasks &gt; All'!$A:$A,"Completed")</f>
        <v>0</v>
      </c>
      <c r="E5" s="142" t="str">
        <f t="shared" si="0"/>
        <v/>
      </c>
    </row>
  </sheetData>
  <conditionalFormatting sqref="E2">
    <cfRule type="dataBar" priority="4">
      <dataBar>
        <cfvo type="min"/>
        <cfvo type="max"/>
        <color rgb="FF63C384"/>
      </dataBar>
      <extLst>
        <ext xmlns:x14="http://schemas.microsoft.com/office/spreadsheetml/2009/9/main" uri="{B025F937-C7B1-47D3-B67F-A62EFF666E3E}">
          <x14:id>{08E69081-A7C1-4348-9CC4-97B7B9BAFA39}</x14:id>
        </ext>
      </extLst>
    </cfRule>
  </conditionalFormatting>
  <conditionalFormatting sqref="E3">
    <cfRule type="dataBar" priority="3">
      <dataBar>
        <cfvo type="min"/>
        <cfvo type="max"/>
        <color rgb="FF63C384"/>
      </dataBar>
      <extLst>
        <ext xmlns:x14="http://schemas.microsoft.com/office/spreadsheetml/2009/9/main" uri="{B025F937-C7B1-47D3-B67F-A62EFF666E3E}">
          <x14:id>{E56A1B26-AA94-40A1-9AB6-D6EB76FFD914}</x14:id>
        </ext>
      </extLst>
    </cfRule>
  </conditionalFormatting>
  <conditionalFormatting sqref="E4">
    <cfRule type="dataBar" priority="2">
      <dataBar>
        <cfvo type="min"/>
        <cfvo type="max"/>
        <color rgb="FF63C384"/>
      </dataBar>
      <extLst>
        <ext xmlns:x14="http://schemas.microsoft.com/office/spreadsheetml/2009/9/main" uri="{B025F937-C7B1-47D3-B67F-A62EFF666E3E}">
          <x14:id>{A52E479C-6CA5-4ACE-AA99-0A0C176CF6F9}</x14:id>
        </ext>
      </extLst>
    </cfRule>
  </conditionalFormatting>
  <conditionalFormatting sqref="E5">
    <cfRule type="dataBar" priority="1">
      <dataBar>
        <cfvo type="min"/>
        <cfvo type="max"/>
        <color rgb="FF63C384"/>
      </dataBar>
      <extLst>
        <ext xmlns:x14="http://schemas.microsoft.com/office/spreadsheetml/2009/9/main" uri="{B025F937-C7B1-47D3-B67F-A62EFF666E3E}">
          <x14:id>{9B1839E7-CFD1-4287-888E-1431F77F7055}</x14:id>
        </ext>
      </extLst>
    </cfRule>
  </conditionalFormatting>
  <pageMargins left="0.7" right="0.7" top="0.75" bottom="0.75" header="0.3" footer="0.3"/>
  <pageSetup orientation="portrait" r:id="rId1"/>
  <ignoredErrors>
    <ignoredError sqref="E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8E69081-A7C1-4348-9CC4-97B7B9BAFA39}">
            <x14:dataBar minLength="0" maxLength="100" border="1" negativeBarBorderColorSameAsPositive="0">
              <x14:cfvo type="autoMin"/>
              <x14:cfvo type="autoMax"/>
              <x14:borderColor rgb="FF63C384"/>
              <x14:negativeFillColor rgb="FFFF0000"/>
              <x14:negativeBorderColor rgb="FFFF0000"/>
              <x14:axisColor rgb="FF000000"/>
            </x14:dataBar>
          </x14:cfRule>
          <xm:sqref>E2</xm:sqref>
        </x14:conditionalFormatting>
        <x14:conditionalFormatting xmlns:xm="http://schemas.microsoft.com/office/excel/2006/main">
          <x14:cfRule type="dataBar" id="{E56A1B26-AA94-40A1-9AB6-D6EB76FFD914}">
            <x14:dataBar minLength="0" maxLength="100" border="1" negativeBarBorderColorSameAsPositive="0">
              <x14:cfvo type="autoMin"/>
              <x14:cfvo type="autoMax"/>
              <x14:borderColor rgb="FF63C384"/>
              <x14:negativeFillColor rgb="FFFF0000"/>
              <x14:negativeBorderColor rgb="FFFF0000"/>
              <x14:axisColor rgb="FF000000"/>
            </x14:dataBar>
          </x14:cfRule>
          <xm:sqref>E3</xm:sqref>
        </x14:conditionalFormatting>
        <x14:conditionalFormatting xmlns:xm="http://schemas.microsoft.com/office/excel/2006/main">
          <x14:cfRule type="dataBar" id="{A52E479C-6CA5-4ACE-AA99-0A0C176CF6F9}">
            <x14:dataBar minLength="0" maxLength="100" border="1" negativeBarBorderColorSameAsPositive="0">
              <x14:cfvo type="autoMin"/>
              <x14:cfvo type="autoMax"/>
              <x14:borderColor rgb="FF63C384"/>
              <x14:negativeFillColor rgb="FFFF0000"/>
              <x14:negativeBorderColor rgb="FFFF0000"/>
              <x14:axisColor rgb="FF000000"/>
            </x14:dataBar>
          </x14:cfRule>
          <xm:sqref>E4</xm:sqref>
        </x14:conditionalFormatting>
        <x14:conditionalFormatting xmlns:xm="http://schemas.microsoft.com/office/excel/2006/main">
          <x14:cfRule type="dataBar" id="{9B1839E7-CFD1-4287-888E-1431F77F7055}">
            <x14:dataBar minLength="0" maxLength="100" border="1" negativeBarBorderColorSameAsPositive="0">
              <x14:cfvo type="autoMin"/>
              <x14:cfvo type="autoMax"/>
              <x14:borderColor rgb="FF63C384"/>
              <x14:negativeFillColor rgb="FFFF0000"/>
              <x14:negativeBorderColor rgb="FFFF0000"/>
              <x14:axisColor rgb="FF000000"/>
            </x14:dataBar>
          </x14:cfRule>
          <xm:sqref>E5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22D8B-8F9A-482B-A044-1743D181B4EB}">
  <sheetPr codeName="Sheet7">
    <tabColor rgb="FF92D050"/>
  </sheetPr>
  <dimension ref="B1:AB17"/>
  <sheetViews>
    <sheetView showGridLines="0" zoomScale="80" zoomScaleNormal="80" workbookViewId="0">
      <selection activeCell="U4" sqref="U4"/>
    </sheetView>
  </sheetViews>
  <sheetFormatPr defaultRowHeight="15" outlineLevelCol="1" x14ac:dyDescent="0.25"/>
  <cols>
    <col min="1" max="1" width="3" customWidth="1"/>
    <col min="2" max="5" width="9.5703125" customWidth="1" outlineLevel="1"/>
    <col min="6" max="7" width="12.28515625" customWidth="1" outlineLevel="1"/>
    <col min="8" max="8" width="3.7109375" customWidth="1"/>
    <col min="9" max="12" width="9.5703125" customWidth="1" outlineLevel="1"/>
    <col min="13" max="14" width="12.28515625" customWidth="1" outlineLevel="1"/>
    <col min="15" max="15" width="3.7109375" customWidth="1"/>
    <col min="16" max="19" width="9.5703125" customWidth="1" outlineLevel="1"/>
    <col min="20" max="21" width="12.28515625" customWidth="1" outlineLevel="1"/>
    <col min="22" max="22" width="3.7109375" customWidth="1"/>
    <col min="23" max="26" width="9.5703125" customWidth="1" outlineLevel="1"/>
    <col min="27" max="28" width="12.28515625" customWidth="1" outlineLevel="1"/>
  </cols>
  <sheetData>
    <row r="1" spans="2:28" s="2" customFormat="1" ht="49.9" customHeight="1" x14ac:dyDescent="0.3">
      <c r="B1" s="183" t="s">
        <v>327</v>
      </c>
      <c r="C1" s="183"/>
      <c r="D1" s="183"/>
      <c r="E1" s="183"/>
      <c r="F1" s="183"/>
      <c r="G1" s="183"/>
      <c r="H1" s="112"/>
      <c r="I1" s="184" t="s">
        <v>390</v>
      </c>
      <c r="J1" s="184"/>
      <c r="K1" s="184"/>
      <c r="L1" s="184"/>
      <c r="M1" s="184"/>
      <c r="N1" s="184"/>
      <c r="O1" s="112"/>
      <c r="P1" s="183" t="s">
        <v>373</v>
      </c>
      <c r="Q1" s="183"/>
      <c r="R1" s="183"/>
      <c r="S1" s="183"/>
      <c r="T1" s="183"/>
      <c r="U1" s="183"/>
      <c r="V1" s="112"/>
      <c r="W1" s="184" t="s">
        <v>391</v>
      </c>
      <c r="X1" s="184"/>
      <c r="Y1" s="184"/>
      <c r="Z1" s="184"/>
      <c r="AA1" s="184"/>
      <c r="AB1" s="184"/>
    </row>
    <row r="2" spans="2:28" ht="21.75" thickBot="1" x14ac:dyDescent="0.3">
      <c r="B2" s="23"/>
      <c r="C2" s="23"/>
      <c r="D2" s="23"/>
      <c r="E2" s="23"/>
      <c r="F2" s="23"/>
      <c r="G2" s="22"/>
      <c r="P2" s="23"/>
      <c r="Q2" s="23"/>
      <c r="R2" s="23"/>
      <c r="S2" s="23"/>
      <c r="T2" s="23"/>
      <c r="U2" s="22"/>
    </row>
    <row r="3" spans="2:28" ht="98.25" thickBot="1" x14ac:dyDescent="0.35">
      <c r="B3" s="102" t="s">
        <v>40</v>
      </c>
      <c r="C3" s="101" t="s">
        <v>15</v>
      </c>
      <c r="D3" s="88" t="s">
        <v>16</v>
      </c>
      <c r="E3" s="89" t="s">
        <v>385</v>
      </c>
      <c r="F3" s="27"/>
      <c r="G3" s="26"/>
      <c r="I3" s="96" t="s">
        <v>40</v>
      </c>
      <c r="J3" s="87" t="s">
        <v>15</v>
      </c>
      <c r="K3" s="88" t="s">
        <v>16</v>
      </c>
      <c r="L3" s="89" t="s">
        <v>385</v>
      </c>
      <c r="P3" s="102" t="s">
        <v>40</v>
      </c>
      <c r="Q3" s="101" t="s">
        <v>15</v>
      </c>
      <c r="R3" s="88" t="s">
        <v>16</v>
      </c>
      <c r="S3" s="89" t="s">
        <v>385</v>
      </c>
      <c r="T3" s="27"/>
      <c r="U3" s="26"/>
      <c r="W3" s="96" t="s">
        <v>40</v>
      </c>
      <c r="X3" s="87" t="s">
        <v>15</v>
      </c>
      <c r="Y3" s="88" t="s">
        <v>16</v>
      </c>
      <c r="Z3" s="89" t="s">
        <v>385</v>
      </c>
    </row>
    <row r="4" spans="2:28" ht="15.75" x14ac:dyDescent="0.25">
      <c r="B4" s="84"/>
      <c r="C4" s="77"/>
      <c r="D4" s="74"/>
      <c r="E4" s="79"/>
      <c r="F4" s="37" t="s">
        <v>30</v>
      </c>
      <c r="G4" s="90">
        <f>'Time Off &gt; Data'!B7+'Time Off &gt; Data'!F7+'Time Off &gt; Data'!J7+'Time Off &gt; Data'!N8</f>
        <v>0</v>
      </c>
      <c r="I4" s="84"/>
      <c r="J4" s="77"/>
      <c r="K4" s="74"/>
      <c r="L4" s="79"/>
      <c r="M4" s="37" t="s">
        <v>30</v>
      </c>
      <c r="N4" s="90">
        <f>'Time Off &gt; Data'!B9+'Time Off &gt; Data'!F9+'Time Off &gt; Data'!J9+'Time Off &gt; Data'!N9</f>
        <v>91.25</v>
      </c>
      <c r="P4" s="84"/>
      <c r="Q4" s="77"/>
      <c r="R4" s="74"/>
      <c r="S4" s="79"/>
      <c r="T4" s="37" t="s">
        <v>30</v>
      </c>
      <c r="U4" s="90">
        <f>'Time Off &gt; Data'!B18+'Time Off &gt; Data'!F18+'Time Off &gt; Data'!J18+'Time Off &gt; Data'!N18</f>
        <v>2</v>
      </c>
      <c r="W4" s="84"/>
      <c r="X4" s="77"/>
      <c r="Y4" s="74"/>
      <c r="Z4" s="79"/>
      <c r="AA4" s="37" t="s">
        <v>30</v>
      </c>
      <c r="AB4" s="90">
        <f>SUM('Time Off &gt; Data'!B20,'Time Off &gt; Data'!F20,'Time Off &gt; Data'!J20,'Time Off &gt; Data'!N20)</f>
        <v>89.25</v>
      </c>
    </row>
    <row r="5" spans="2:28" ht="16.5" thickBot="1" x14ac:dyDescent="0.3">
      <c r="B5" s="81"/>
      <c r="C5" s="78"/>
      <c r="D5" s="73"/>
      <c r="E5" s="80"/>
      <c r="F5" s="36" t="s">
        <v>29</v>
      </c>
      <c r="G5" s="91">
        <f>'Time Off &gt; Data'!B8+'Time Off &gt; Data'!F8+'Time Off &gt; Data'!J8+'Time Off &gt; Data'!N8</f>
        <v>0</v>
      </c>
      <c r="I5" s="81"/>
      <c r="J5" s="78"/>
      <c r="K5" s="73"/>
      <c r="L5" s="80"/>
      <c r="M5" s="36" t="s">
        <v>29</v>
      </c>
      <c r="N5" s="91">
        <f>'Time Off &gt; Data'!B10+'Time Off &gt; Data'!F10+'Time Off &gt; Data'!J10+'Time Off &gt; Data'!N10</f>
        <v>730</v>
      </c>
      <c r="P5" s="81"/>
      <c r="Q5" s="78"/>
      <c r="R5" s="73"/>
      <c r="S5" s="80"/>
      <c r="T5" s="36" t="s">
        <v>29</v>
      </c>
      <c r="U5" s="91">
        <f>'Time Off &gt; Data'!B19+'Time Off &gt; Data'!F19+'Time Off &gt; Data'!J19+'Time Off &gt; Data'!N19</f>
        <v>16</v>
      </c>
      <c r="W5" s="81"/>
      <c r="X5" s="78"/>
      <c r="Y5" s="73"/>
      <c r="Z5" s="80"/>
      <c r="AA5" s="36" t="s">
        <v>29</v>
      </c>
      <c r="AB5" s="91">
        <f>SUM('Time Off &gt; Data'!B21,'Time Off &gt; Data'!F21,'Time Off &gt; Data'!J21,'Time Off &gt; Data'!N21)</f>
        <v>714</v>
      </c>
    </row>
    <row r="6" spans="2:28" ht="15.75" x14ac:dyDescent="0.25">
      <c r="B6" s="84"/>
      <c r="C6" s="71"/>
      <c r="D6" s="74"/>
      <c r="E6" s="79"/>
      <c r="F6" s="37" t="s">
        <v>30</v>
      </c>
      <c r="G6" s="90">
        <f>'Time Off &gt; Data'!B7+'Time Off &gt; Data'!J7+'Time Off &gt; Data'!N7</f>
        <v>0</v>
      </c>
      <c r="I6" s="84"/>
      <c r="J6" s="71"/>
      <c r="K6" s="74"/>
      <c r="L6" s="79"/>
      <c r="M6" s="37" t="s">
        <v>30</v>
      </c>
      <c r="N6" s="90">
        <f>'Time Off &gt; Data'!B9+'Time Off &gt; Data'!J9+'Time Off &gt; Data'!N9</f>
        <v>71.25</v>
      </c>
      <c r="P6" s="84"/>
      <c r="Q6" s="71"/>
      <c r="R6" s="74"/>
      <c r="S6" s="79"/>
      <c r="T6" s="37" t="s">
        <v>30</v>
      </c>
      <c r="U6" s="90">
        <f>'Time Off &gt; Data'!B18+'Time Off &gt; Data'!J18+'Time Off &gt; Data'!N18</f>
        <v>2</v>
      </c>
      <c r="W6" s="84"/>
      <c r="X6" s="71"/>
      <c r="Y6" s="74"/>
      <c r="Z6" s="79"/>
      <c r="AA6" s="37" t="s">
        <v>30</v>
      </c>
      <c r="AB6" s="90">
        <f>'Time Off &gt; Data'!B20+'Time Off &gt; Data'!J20+'Time Off &gt; Data'!N20</f>
        <v>69.25</v>
      </c>
    </row>
    <row r="7" spans="2:28" ht="16.5" thickBot="1" x14ac:dyDescent="0.3">
      <c r="B7" s="81"/>
      <c r="C7" s="72"/>
      <c r="D7" s="73"/>
      <c r="E7" s="80"/>
      <c r="F7" s="36" t="s">
        <v>29</v>
      </c>
      <c r="G7" s="91">
        <f>'Time Off &gt; Data'!B8+'Time Off &gt; Data'!J8+'Time Off &gt; Data'!N8</f>
        <v>0</v>
      </c>
      <c r="I7" s="81"/>
      <c r="J7" s="72"/>
      <c r="K7" s="73"/>
      <c r="L7" s="80"/>
      <c r="M7" s="36" t="s">
        <v>29</v>
      </c>
      <c r="N7" s="91">
        <f>'Time Off &gt; Data'!B10+'Time Off &gt; Data'!F10+'Time Off &gt; Data'!N10</f>
        <v>682</v>
      </c>
      <c r="P7" s="81"/>
      <c r="Q7" s="72"/>
      <c r="R7" s="73"/>
      <c r="S7" s="80"/>
      <c r="T7" s="36" t="s">
        <v>29</v>
      </c>
      <c r="U7" s="91">
        <f>'Time Off &gt; Data'!B19+'Time Off &gt; Data'!J19+'Time Off &gt; Data'!N19</f>
        <v>16</v>
      </c>
      <c r="W7" s="81"/>
      <c r="X7" s="72"/>
      <c r="Y7" s="73"/>
      <c r="Z7" s="80"/>
      <c r="AA7" s="36" t="s">
        <v>29</v>
      </c>
      <c r="AB7" s="91">
        <f>'Time Off &gt; Data'!B21+'Time Off &gt; Data'!J21+'Time Off &gt; Data'!N21</f>
        <v>554</v>
      </c>
    </row>
    <row r="8" spans="2:28" ht="15.75" x14ac:dyDescent="0.25">
      <c r="B8" s="84"/>
      <c r="C8" s="71"/>
      <c r="D8" s="71"/>
      <c r="E8" s="82"/>
      <c r="F8" s="37" t="s">
        <v>30</v>
      </c>
      <c r="G8" s="92">
        <f>'Time Off &gt; Data'!B7</f>
        <v>0</v>
      </c>
      <c r="I8" s="84"/>
      <c r="J8" s="71"/>
      <c r="K8" s="71"/>
      <c r="L8" s="82"/>
      <c r="M8" s="37" t="s">
        <v>30</v>
      </c>
      <c r="N8" s="92">
        <f>'Time Off &gt; Data'!B9</f>
        <v>56.25</v>
      </c>
      <c r="P8" s="84"/>
      <c r="Q8" s="71"/>
      <c r="R8" s="71"/>
      <c r="S8" s="82"/>
      <c r="T8" s="37" t="s">
        <v>30</v>
      </c>
      <c r="U8" s="92">
        <f>'Time Off &gt; Data'!B18</f>
        <v>2</v>
      </c>
      <c r="W8" s="84"/>
      <c r="X8" s="71"/>
      <c r="Y8" s="71"/>
      <c r="Z8" s="82"/>
      <c r="AA8" s="37" t="s">
        <v>30</v>
      </c>
      <c r="AB8" s="92">
        <f>'Time Off &gt; Data'!B20</f>
        <v>54.25</v>
      </c>
    </row>
    <row r="9" spans="2:28" ht="16.5" thickBot="1" x14ac:dyDescent="0.3">
      <c r="B9" s="81"/>
      <c r="C9" s="72"/>
      <c r="D9" s="72"/>
      <c r="E9" s="83"/>
      <c r="F9" s="36" t="s">
        <v>29</v>
      </c>
      <c r="G9" s="93">
        <f>'Time Off &gt; Data'!B8</f>
        <v>0</v>
      </c>
      <c r="I9" s="81"/>
      <c r="J9" s="72"/>
      <c r="K9" s="72"/>
      <c r="L9" s="83"/>
      <c r="M9" s="36" t="s">
        <v>29</v>
      </c>
      <c r="N9" s="93">
        <f>'Time Off &gt; Data'!B10</f>
        <v>450</v>
      </c>
      <c r="P9" s="81"/>
      <c r="Q9" s="72"/>
      <c r="R9" s="72"/>
      <c r="S9" s="83"/>
      <c r="T9" s="36" t="s">
        <v>29</v>
      </c>
      <c r="U9" s="93">
        <f>'Time Off &gt; Data'!B19</f>
        <v>16</v>
      </c>
      <c r="W9" s="81"/>
      <c r="X9" s="72"/>
      <c r="Y9" s="72"/>
      <c r="Z9" s="83"/>
      <c r="AA9" s="36" t="s">
        <v>29</v>
      </c>
      <c r="AB9" s="93">
        <f>'Time Off &gt; Data'!B21</f>
        <v>434</v>
      </c>
    </row>
    <row r="10" spans="2:28" ht="15.75" x14ac:dyDescent="0.25">
      <c r="B10" s="75"/>
      <c r="C10" s="77"/>
      <c r="D10" s="71"/>
      <c r="E10" s="82"/>
      <c r="F10" s="37" t="s">
        <v>30</v>
      </c>
      <c r="G10" s="94">
        <f>'Time Off &gt; Data'!F7</f>
        <v>0</v>
      </c>
      <c r="I10" s="75"/>
      <c r="J10" s="77"/>
      <c r="K10" s="71"/>
      <c r="L10" s="82"/>
      <c r="M10" s="37" t="s">
        <v>30</v>
      </c>
      <c r="N10" s="94">
        <f>'Time Off &gt; Data'!F9</f>
        <v>20</v>
      </c>
      <c r="P10" s="75"/>
      <c r="Q10" s="77"/>
      <c r="R10" s="71"/>
      <c r="S10" s="82"/>
      <c r="T10" s="37" t="s">
        <v>30</v>
      </c>
      <c r="U10" s="94">
        <f>'Time Off &gt; Data'!F18</f>
        <v>0</v>
      </c>
      <c r="W10" s="75"/>
      <c r="X10" s="77"/>
      <c r="Y10" s="71"/>
      <c r="Z10" s="82"/>
      <c r="AA10" s="37" t="s">
        <v>30</v>
      </c>
      <c r="AB10" s="94">
        <f>'Time Off &gt; Data'!F20</f>
        <v>20</v>
      </c>
    </row>
    <row r="11" spans="2:28" ht="16.5" thickBot="1" x14ac:dyDescent="0.3">
      <c r="B11" s="76"/>
      <c r="C11" s="78"/>
      <c r="D11" s="72"/>
      <c r="E11" s="83"/>
      <c r="F11" s="36" t="s">
        <v>29</v>
      </c>
      <c r="G11" s="95">
        <f>'Time Off &gt; Data'!F8</f>
        <v>0</v>
      </c>
      <c r="I11" s="76"/>
      <c r="J11" s="78"/>
      <c r="K11" s="72"/>
      <c r="L11" s="83"/>
      <c r="M11" s="36" t="s">
        <v>29</v>
      </c>
      <c r="N11" s="95">
        <f>'Time Off &gt; Data'!F10</f>
        <v>160</v>
      </c>
      <c r="P11" s="76"/>
      <c r="Q11" s="78"/>
      <c r="R11" s="72"/>
      <c r="S11" s="83"/>
      <c r="T11" s="36" t="s">
        <v>29</v>
      </c>
      <c r="U11" s="95">
        <f>'Time Off &gt; Data'!F19</f>
        <v>0</v>
      </c>
      <c r="W11" s="76"/>
      <c r="X11" s="78"/>
      <c r="Y11" s="72"/>
      <c r="Z11" s="83"/>
      <c r="AA11" s="36" t="s">
        <v>29</v>
      </c>
      <c r="AB11" s="95">
        <f>'Time Off &gt; Data'!F21</f>
        <v>160</v>
      </c>
    </row>
    <row r="12" spans="2:28" ht="15.75" x14ac:dyDescent="0.25">
      <c r="B12" s="75"/>
      <c r="C12" s="71"/>
      <c r="D12" s="74"/>
      <c r="E12" s="82"/>
      <c r="F12" s="37" t="s">
        <v>30</v>
      </c>
      <c r="G12" s="94">
        <f>'Time Off &gt; Data'!J7</f>
        <v>0</v>
      </c>
      <c r="I12" s="75"/>
      <c r="J12" s="71"/>
      <c r="K12" s="74"/>
      <c r="L12" s="82"/>
      <c r="M12" s="37" t="s">
        <v>30</v>
      </c>
      <c r="N12" s="94">
        <f>'Time Off &gt; Data'!J9</f>
        <v>6</v>
      </c>
      <c r="P12" s="75"/>
      <c r="Q12" s="71"/>
      <c r="R12" s="74"/>
      <c r="S12" s="82"/>
      <c r="T12" s="37" t="s">
        <v>30</v>
      </c>
      <c r="U12" s="94">
        <f>'Time Off &gt; Data'!J18</f>
        <v>0</v>
      </c>
      <c r="W12" s="75"/>
      <c r="X12" s="71"/>
      <c r="Y12" s="74"/>
      <c r="Z12" s="82"/>
      <c r="AA12" s="37" t="s">
        <v>30</v>
      </c>
      <c r="AB12" s="94">
        <f>'Time Off &gt; Data'!J20</f>
        <v>6</v>
      </c>
    </row>
    <row r="13" spans="2:28" ht="16.5" thickBot="1" x14ac:dyDescent="0.3">
      <c r="B13" s="76"/>
      <c r="C13" s="72"/>
      <c r="D13" s="73"/>
      <c r="E13" s="83"/>
      <c r="F13" s="36" t="s">
        <v>29</v>
      </c>
      <c r="G13" s="95">
        <f>'Time Off &gt; Data'!J8</f>
        <v>0</v>
      </c>
      <c r="I13" s="76"/>
      <c r="J13" s="72"/>
      <c r="K13" s="73"/>
      <c r="L13" s="83"/>
      <c r="M13" s="36" t="s">
        <v>29</v>
      </c>
      <c r="N13" s="95">
        <f>'Time Off &gt; Data'!J10</f>
        <v>48</v>
      </c>
      <c r="P13" s="76"/>
      <c r="Q13" s="72"/>
      <c r="R13" s="73"/>
      <c r="S13" s="83"/>
      <c r="T13" s="36" t="s">
        <v>29</v>
      </c>
      <c r="U13" s="95">
        <f>'Time Off &gt; Data'!J19</f>
        <v>0</v>
      </c>
      <c r="W13" s="76"/>
      <c r="X13" s="72"/>
      <c r="Y13" s="73"/>
      <c r="Z13" s="83"/>
      <c r="AA13" s="36" t="s">
        <v>29</v>
      </c>
      <c r="AB13" s="95">
        <f>'Time Off &gt; Data'!J21</f>
        <v>48</v>
      </c>
    </row>
    <row r="14" spans="2:28" ht="15.75" x14ac:dyDescent="0.25">
      <c r="B14" s="75"/>
      <c r="C14" s="71"/>
      <c r="D14" s="71"/>
      <c r="E14" s="85"/>
      <c r="F14" s="37" t="s">
        <v>30</v>
      </c>
      <c r="G14" s="94">
        <f>'Time Off &gt; Data'!N7</f>
        <v>0</v>
      </c>
      <c r="I14" s="75"/>
      <c r="J14" s="71"/>
      <c r="K14" s="71"/>
      <c r="L14" s="85"/>
      <c r="M14" s="37" t="s">
        <v>30</v>
      </c>
      <c r="N14" s="94">
        <f>'Time Off &gt; Data'!N9</f>
        <v>9</v>
      </c>
      <c r="P14" s="75"/>
      <c r="Q14" s="71"/>
      <c r="R14" s="71"/>
      <c r="S14" s="85"/>
      <c r="T14" s="37" t="s">
        <v>30</v>
      </c>
      <c r="U14" s="94">
        <f>'Time Off &gt; Data'!N18</f>
        <v>0</v>
      </c>
      <c r="W14" s="75"/>
      <c r="X14" s="71"/>
      <c r="Y14" s="71"/>
      <c r="Z14" s="85"/>
      <c r="AA14" s="37" t="s">
        <v>30</v>
      </c>
      <c r="AB14" s="94">
        <f>'Time Off &gt; Data'!N20</f>
        <v>9</v>
      </c>
    </row>
    <row r="15" spans="2:28" ht="16.5" thickBot="1" x14ac:dyDescent="0.3">
      <c r="B15" s="76"/>
      <c r="C15" s="72"/>
      <c r="D15" s="72"/>
      <c r="E15" s="86"/>
      <c r="F15" s="36" t="s">
        <v>29</v>
      </c>
      <c r="G15" s="95">
        <f>'Time Off &gt; Data'!N8</f>
        <v>0</v>
      </c>
      <c r="I15" s="76"/>
      <c r="J15" s="72"/>
      <c r="K15" s="72"/>
      <c r="L15" s="86"/>
      <c r="M15" s="36" t="s">
        <v>29</v>
      </c>
      <c r="N15" s="95">
        <f>'Time Off &gt; Data'!N10</f>
        <v>72</v>
      </c>
      <c r="P15" s="76"/>
      <c r="Q15" s="72"/>
      <c r="R15" s="72"/>
      <c r="S15" s="86"/>
      <c r="T15" s="36" t="s">
        <v>29</v>
      </c>
      <c r="U15" s="95">
        <f>'Time Off &gt; Data'!N19</f>
        <v>0</v>
      </c>
      <c r="W15" s="76"/>
      <c r="X15" s="72"/>
      <c r="Y15" s="72"/>
      <c r="Z15" s="86"/>
      <c r="AA15" s="36" t="s">
        <v>29</v>
      </c>
      <c r="AB15" s="95">
        <f>'Time Off &gt; Data'!N21</f>
        <v>72</v>
      </c>
    </row>
    <row r="16" spans="2:28" ht="15.75" x14ac:dyDescent="0.25">
      <c r="W16" s="84"/>
      <c r="X16" s="71"/>
      <c r="Y16" s="71"/>
      <c r="Z16" s="85"/>
      <c r="AA16" s="37" t="s">
        <v>30</v>
      </c>
      <c r="AB16" s="94">
        <f>SUM('Time Off &gt; Data'!B20,'Time Off &gt; Data'!N20)</f>
        <v>63.25</v>
      </c>
    </row>
    <row r="17" spans="23:28" ht="16.5" thickBot="1" x14ac:dyDescent="0.3">
      <c r="W17" s="81"/>
      <c r="X17" s="72"/>
      <c r="Y17" s="72"/>
      <c r="Z17" s="86"/>
      <c r="AA17" s="36" t="s">
        <v>29</v>
      </c>
      <c r="AB17" s="95">
        <f>SUM('Time Off &gt; Data'!B21,'Time Off &gt; Data'!N21)</f>
        <v>506</v>
      </c>
    </row>
  </sheetData>
  <mergeCells count="4">
    <mergeCell ref="B1:G1"/>
    <mergeCell ref="I1:N1"/>
    <mergeCell ref="P1:U1"/>
    <mergeCell ref="W1:A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sheetPr>
  <dimension ref="A1:N23"/>
  <sheetViews>
    <sheetView showGridLines="0" zoomScale="70" zoomScaleNormal="70" workbookViewId="0">
      <selection activeCell="J8" sqref="J8"/>
    </sheetView>
  </sheetViews>
  <sheetFormatPr defaultRowHeight="15" x14ac:dyDescent="0.25"/>
  <cols>
    <col min="1" max="1" width="32" customWidth="1"/>
    <col min="2" max="2" width="35" customWidth="1"/>
    <col min="3" max="4" width="1.7109375" customWidth="1"/>
    <col min="5" max="5" width="32" customWidth="1"/>
    <col min="6" max="6" width="35" customWidth="1"/>
    <col min="7" max="8" width="1.7109375" customWidth="1"/>
    <col min="9" max="9" width="32" customWidth="1"/>
    <col min="10" max="10" width="35" customWidth="1"/>
    <col min="11" max="12" width="1.7109375" customWidth="1"/>
    <col min="13" max="13" width="32" customWidth="1"/>
    <col min="14" max="14" width="35" customWidth="1"/>
  </cols>
  <sheetData>
    <row r="1" spans="1:14" s="12" customFormat="1" ht="49.9" customHeight="1" x14ac:dyDescent="0.4">
      <c r="A1" s="116" t="s">
        <v>40</v>
      </c>
      <c r="B1" s="116"/>
      <c r="C1" s="117"/>
      <c r="D1" s="117"/>
      <c r="E1" s="122" t="s">
        <v>15</v>
      </c>
      <c r="F1" s="118"/>
      <c r="G1" s="119"/>
      <c r="H1" s="119"/>
      <c r="I1" s="120" t="s">
        <v>16</v>
      </c>
      <c r="J1" s="120"/>
      <c r="K1" s="119"/>
      <c r="L1" s="119"/>
      <c r="M1" s="121" t="s">
        <v>378</v>
      </c>
      <c r="N1" s="121"/>
    </row>
    <row r="3" spans="1:14" ht="39" customHeight="1" x14ac:dyDescent="0.25">
      <c r="A3" s="149" t="s">
        <v>47</v>
      </c>
      <c r="B3" s="150"/>
      <c r="C3" s="150"/>
      <c r="D3" s="150"/>
      <c r="E3" s="150"/>
      <c r="F3" s="150"/>
      <c r="G3" s="150"/>
      <c r="H3" s="150"/>
      <c r="I3" s="150"/>
      <c r="J3" s="150"/>
      <c r="K3" s="150"/>
      <c r="L3" s="150"/>
      <c r="M3" s="150"/>
      <c r="N3" s="150"/>
    </row>
    <row r="4" spans="1:14" s="24" customFormat="1" ht="18" customHeight="1" x14ac:dyDescent="0.25">
      <c r="A4" s="25"/>
      <c r="B4" s="25"/>
      <c r="E4" s="22"/>
      <c r="F4" s="22"/>
      <c r="G4"/>
      <c r="H4"/>
    </row>
    <row r="5" spans="1:14" s="24" customFormat="1" ht="70.150000000000006" customHeight="1" x14ac:dyDescent="0.25">
      <c r="A5" s="21" t="s">
        <v>387</v>
      </c>
      <c r="B5" s="147">
        <f>B6/8</f>
        <v>56.25</v>
      </c>
      <c r="C5"/>
      <c r="D5"/>
      <c r="E5" s="21" t="s">
        <v>557</v>
      </c>
      <c r="F5" s="151">
        <v>20</v>
      </c>
      <c r="I5" s="21" t="s">
        <v>53</v>
      </c>
      <c r="J5" s="151">
        <v>6</v>
      </c>
      <c r="M5" s="21" t="s">
        <v>379</v>
      </c>
      <c r="N5" s="148">
        <f>N6/8</f>
        <v>9</v>
      </c>
    </row>
    <row r="6" spans="1:14" s="24" customFormat="1" ht="67.900000000000006" customHeight="1" x14ac:dyDescent="0.25">
      <c r="A6" s="21" t="s">
        <v>386</v>
      </c>
      <c r="B6" s="146">
        <v>450</v>
      </c>
      <c r="C6"/>
      <c r="D6"/>
      <c r="E6" s="21" t="s">
        <v>558</v>
      </c>
      <c r="F6" s="148">
        <f>F5*8</f>
        <v>160</v>
      </c>
      <c r="I6" s="21" t="s">
        <v>54</v>
      </c>
      <c r="J6" s="148">
        <f>J5*8</f>
        <v>48</v>
      </c>
      <c r="M6" s="21" t="s">
        <v>380</v>
      </c>
      <c r="N6" s="151">
        <v>72</v>
      </c>
    </row>
    <row r="7" spans="1:14" s="24" customFormat="1" ht="49.9" customHeight="1" x14ac:dyDescent="0.25">
      <c r="A7" s="21" t="s">
        <v>27</v>
      </c>
      <c r="B7" s="147">
        <f>B8/8</f>
        <v>0</v>
      </c>
      <c r="C7"/>
      <c r="D7"/>
      <c r="E7" s="21" t="s">
        <v>57</v>
      </c>
      <c r="F7" s="148">
        <f>F8/8</f>
        <v>0</v>
      </c>
      <c r="I7" s="21" t="s">
        <v>55</v>
      </c>
      <c r="J7" s="148">
        <f>J8/8</f>
        <v>0</v>
      </c>
      <c r="M7" s="21" t="s">
        <v>381</v>
      </c>
      <c r="N7" s="148">
        <f>N8/8</f>
        <v>0</v>
      </c>
    </row>
    <row r="8" spans="1:14" s="24" customFormat="1" ht="49.9" customHeight="1" x14ac:dyDescent="0.25">
      <c r="A8" s="21" t="s">
        <v>28</v>
      </c>
      <c r="B8" s="148">
        <f>SUM(Timecard!$N:$N)</f>
        <v>0</v>
      </c>
      <c r="C8"/>
      <c r="D8"/>
      <c r="E8" s="21" t="s">
        <v>58</v>
      </c>
      <c r="F8" s="148">
        <f>SUM(Timecard!$L:$L)</f>
        <v>0</v>
      </c>
      <c r="I8" s="21" t="s">
        <v>56</v>
      </c>
      <c r="J8" s="148">
        <f>SUM(Timecard!$R:$R)</f>
        <v>0</v>
      </c>
      <c r="M8" s="21" t="s">
        <v>382</v>
      </c>
      <c r="N8" s="148">
        <f>SUM(Timecard!$P:$P)</f>
        <v>0</v>
      </c>
    </row>
    <row r="9" spans="1:14" s="24" customFormat="1" ht="49.9" customHeight="1" x14ac:dyDescent="0.25">
      <c r="A9" s="21" t="s">
        <v>37</v>
      </c>
      <c r="B9" s="148">
        <f>B10/8</f>
        <v>56.25</v>
      </c>
      <c r="C9"/>
      <c r="D9"/>
      <c r="E9" s="21" t="s">
        <v>22</v>
      </c>
      <c r="F9" s="148">
        <f>F5-F7</f>
        <v>20</v>
      </c>
      <c r="I9" s="21" t="s">
        <v>24</v>
      </c>
      <c r="J9" s="148">
        <f>J5-J7</f>
        <v>6</v>
      </c>
      <c r="M9" s="21" t="s">
        <v>383</v>
      </c>
      <c r="N9" s="148">
        <f>N5-N7</f>
        <v>9</v>
      </c>
    </row>
    <row r="10" spans="1:14" s="24" customFormat="1" ht="49.9" customHeight="1" x14ac:dyDescent="0.25">
      <c r="A10" s="21" t="s">
        <v>38</v>
      </c>
      <c r="B10" s="148">
        <f>SUM(B6-B8)</f>
        <v>450</v>
      </c>
      <c r="C10"/>
      <c r="D10"/>
      <c r="E10" s="21" t="s">
        <v>23</v>
      </c>
      <c r="F10" s="148">
        <f>F6-F8</f>
        <v>160</v>
      </c>
      <c r="I10" s="21" t="s">
        <v>25</v>
      </c>
      <c r="J10" s="148">
        <f>J9*8</f>
        <v>48</v>
      </c>
      <c r="M10" s="21" t="s">
        <v>384</v>
      </c>
      <c r="N10" s="148">
        <f>N6-N8</f>
        <v>72</v>
      </c>
    </row>
    <row r="11" spans="1:14" s="24" customFormat="1" ht="18" customHeight="1" x14ac:dyDescent="0.25">
      <c r="A11" s="25"/>
      <c r="B11" s="25"/>
      <c r="E11" s="22"/>
      <c r="F11" s="22"/>
      <c r="G11"/>
      <c r="H11"/>
    </row>
    <row r="12" spans="1:14" s="24" customFormat="1" ht="18" customHeight="1" x14ac:dyDescent="0.25">
      <c r="A12" s="34"/>
      <c r="B12" s="34"/>
      <c r="C12" s="35"/>
      <c r="D12" s="35"/>
      <c r="E12" s="13"/>
      <c r="F12" s="13"/>
      <c r="G12" s="33"/>
      <c r="H12" s="33"/>
      <c r="I12" s="35"/>
      <c r="J12" s="35"/>
      <c r="K12" s="35"/>
      <c r="L12" s="35"/>
      <c r="M12" s="35"/>
      <c r="N12" s="35"/>
    </row>
    <row r="13" spans="1:14" ht="21" x14ac:dyDescent="0.25">
      <c r="A13" s="25"/>
      <c r="B13" s="25"/>
      <c r="E13" s="22"/>
      <c r="F13" s="22"/>
      <c r="I13" s="24"/>
      <c r="J13" s="24"/>
      <c r="M13" s="24"/>
      <c r="N13" s="24"/>
    </row>
    <row r="14" spans="1:14" ht="39" customHeight="1" x14ac:dyDescent="0.25">
      <c r="A14" s="149" t="s">
        <v>48</v>
      </c>
      <c r="B14" s="150"/>
      <c r="C14" s="150"/>
      <c r="D14" s="150"/>
      <c r="E14" s="150"/>
      <c r="F14" s="150"/>
      <c r="G14" s="150"/>
      <c r="H14" s="150"/>
      <c r="I14" s="150"/>
      <c r="J14" s="150"/>
      <c r="K14" s="150"/>
      <c r="L14" s="150"/>
      <c r="M14" s="150"/>
      <c r="N14" s="150"/>
    </row>
    <row r="15" spans="1:14" s="24" customFormat="1" ht="18" customHeight="1" x14ac:dyDescent="0.25">
      <c r="A15"/>
      <c r="B15"/>
      <c r="E15" s="22"/>
      <c r="F15" s="22"/>
      <c r="G15"/>
      <c r="H15"/>
    </row>
    <row r="16" spans="1:14" ht="49.9" customHeight="1" x14ac:dyDescent="0.25">
      <c r="A16" s="21" t="s">
        <v>26</v>
      </c>
      <c r="B16" s="148">
        <f>B5</f>
        <v>56.25</v>
      </c>
      <c r="E16" s="21" t="s">
        <v>557</v>
      </c>
      <c r="F16" s="148">
        <f>F5</f>
        <v>20</v>
      </c>
      <c r="I16" s="21" t="s">
        <v>53</v>
      </c>
      <c r="J16" s="148">
        <f>J5</f>
        <v>6</v>
      </c>
      <c r="M16" s="21" t="s">
        <v>379</v>
      </c>
      <c r="N16" s="148">
        <f>N6/8</f>
        <v>9</v>
      </c>
    </row>
    <row r="17" spans="1:14" ht="49.9" customHeight="1" x14ac:dyDescent="0.25">
      <c r="A17" s="21" t="s">
        <v>21</v>
      </c>
      <c r="B17" s="148">
        <f>B6</f>
        <v>450</v>
      </c>
      <c r="E17" s="21" t="s">
        <v>558</v>
      </c>
      <c r="F17" s="148">
        <f>F16*8</f>
        <v>160</v>
      </c>
      <c r="I17" s="21" t="s">
        <v>54</v>
      </c>
      <c r="J17" s="148">
        <f>J16*8</f>
        <v>48</v>
      </c>
      <c r="M17" s="21" t="s">
        <v>380</v>
      </c>
      <c r="N17" s="148">
        <f>N6</f>
        <v>72</v>
      </c>
    </row>
    <row r="18" spans="1:14" ht="49.9" customHeight="1" x14ac:dyDescent="0.25">
      <c r="A18" s="21" t="s">
        <v>49</v>
      </c>
      <c r="B18" s="147">
        <f>B19/8</f>
        <v>2</v>
      </c>
      <c r="E18" s="21" t="s">
        <v>61</v>
      </c>
      <c r="F18" s="148">
        <f>F19/8</f>
        <v>0</v>
      </c>
      <c r="I18" s="21" t="s">
        <v>63</v>
      </c>
      <c r="J18" s="148">
        <f>J19/8</f>
        <v>0</v>
      </c>
      <c r="M18" s="21" t="s">
        <v>559</v>
      </c>
      <c r="N18" s="148">
        <f>N19/8</f>
        <v>0</v>
      </c>
    </row>
    <row r="19" spans="1:14" ht="49.9" customHeight="1" x14ac:dyDescent="0.25">
      <c r="A19" s="21" t="s">
        <v>50</v>
      </c>
      <c r="B19" s="147">
        <f>SUM(B8+B23)</f>
        <v>16</v>
      </c>
      <c r="E19" s="21" t="s">
        <v>62</v>
      </c>
      <c r="F19" s="148">
        <f>SUM(F8+F23)</f>
        <v>0</v>
      </c>
      <c r="I19" s="21" t="s">
        <v>64</v>
      </c>
      <c r="J19" s="148">
        <f>SUM(J8+J23)</f>
        <v>0</v>
      </c>
      <c r="M19" s="21" t="s">
        <v>560</v>
      </c>
      <c r="N19" s="148">
        <f>SUM(N8+N23)</f>
        <v>0</v>
      </c>
    </row>
    <row r="20" spans="1:14" ht="56.25" x14ac:dyDescent="0.25">
      <c r="A20" s="21" t="s">
        <v>59</v>
      </c>
      <c r="B20" s="148">
        <f>B21/8</f>
        <v>54.25</v>
      </c>
      <c r="E20" s="21" t="s">
        <v>67</v>
      </c>
      <c r="F20" s="148">
        <f>F16-F18</f>
        <v>20</v>
      </c>
      <c r="I20" s="21" t="s">
        <v>65</v>
      </c>
      <c r="J20" s="148">
        <f>J16-J18</f>
        <v>6</v>
      </c>
      <c r="M20" s="21" t="s">
        <v>561</v>
      </c>
      <c r="N20" s="148">
        <f>N16-N18</f>
        <v>9</v>
      </c>
    </row>
    <row r="21" spans="1:14" ht="56.25" x14ac:dyDescent="0.25">
      <c r="A21" s="21" t="s">
        <v>60</v>
      </c>
      <c r="B21" s="148">
        <f>B17-B19</f>
        <v>434</v>
      </c>
      <c r="E21" s="21" t="s">
        <v>68</v>
      </c>
      <c r="F21" s="148">
        <f>F17-F19</f>
        <v>160</v>
      </c>
      <c r="I21" s="21" t="s">
        <v>66</v>
      </c>
      <c r="J21" s="148">
        <f>J17-J19</f>
        <v>48</v>
      </c>
      <c r="M21" s="21" t="s">
        <v>562</v>
      </c>
      <c r="N21" s="148">
        <f>N17-N19</f>
        <v>72</v>
      </c>
    </row>
    <row r="22" spans="1:14" ht="49.9" customHeight="1" x14ac:dyDescent="0.25">
      <c r="A22" s="21" t="s">
        <v>51</v>
      </c>
      <c r="B22" s="152">
        <f>B23/8</f>
        <v>2</v>
      </c>
      <c r="E22" s="21" t="s">
        <v>51</v>
      </c>
      <c r="F22" s="152">
        <f>F23/8</f>
        <v>0</v>
      </c>
      <c r="I22" s="21" t="s">
        <v>51</v>
      </c>
      <c r="J22" s="152">
        <f>J23/8</f>
        <v>0</v>
      </c>
      <c r="M22" s="21" t="s">
        <v>51</v>
      </c>
      <c r="N22" s="152">
        <f>N23/8</f>
        <v>0</v>
      </c>
    </row>
    <row r="23" spans="1:14" ht="49.9" customHeight="1" x14ac:dyDescent="0.25">
      <c r="A23" s="21" t="s">
        <v>52</v>
      </c>
      <c r="B23" s="152">
        <f>SUM(Timecard!$M:$M)</f>
        <v>16</v>
      </c>
      <c r="E23" s="21" t="s">
        <v>52</v>
      </c>
      <c r="F23" s="152">
        <f>SUM(Timecard!$K:$K)</f>
        <v>0</v>
      </c>
      <c r="I23" s="21" t="s">
        <v>52</v>
      </c>
      <c r="J23" s="152">
        <f>SUM(Timecard!$Q:$Q)</f>
        <v>0</v>
      </c>
      <c r="M23" s="21" t="s">
        <v>52</v>
      </c>
      <c r="N23" s="152">
        <f>SUM(Timecard!$O:$O)</f>
        <v>0</v>
      </c>
    </row>
  </sheetData>
  <pageMargins left="0.7" right="0.7" top="0.75" bottom="0.75" header="0.3" footer="0.3"/>
  <pageSetup orientation="portrait" r:id="rId1"/>
  <ignoredErrors>
    <ignoredError sqref="B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7030A0"/>
  </sheetPr>
  <dimension ref="A1:H244"/>
  <sheetViews>
    <sheetView showGridLines="0" workbookViewId="0">
      <pane xSplit="5" ySplit="1" topLeftCell="F2" activePane="bottomRight" state="frozen"/>
      <selection pane="topRight" activeCell="H1" sqref="H1"/>
      <selection pane="bottomLeft" activeCell="A2" sqref="A2"/>
      <selection pane="bottomRight" activeCell="A7" sqref="A7"/>
    </sheetView>
  </sheetViews>
  <sheetFormatPr defaultRowHeight="15" x14ac:dyDescent="0.25"/>
  <cols>
    <col min="1" max="1" width="10.7109375" style="32" bestFit="1" customWidth="1"/>
    <col min="2" max="2" width="41" bestFit="1" customWidth="1"/>
    <col min="3" max="3" width="29.5703125" bestFit="1" customWidth="1"/>
    <col min="4" max="4" width="22.5703125" customWidth="1"/>
    <col min="5" max="5" width="18.5703125" customWidth="1"/>
    <col min="6" max="6" width="6.42578125" customWidth="1"/>
    <col min="7" max="7" width="30.5703125" style="132" bestFit="1" customWidth="1"/>
    <col min="8" max="8" width="26.85546875" bestFit="1" customWidth="1"/>
  </cols>
  <sheetData>
    <row r="1" spans="1:8" x14ac:dyDescent="0.25">
      <c r="A1" s="32" t="s">
        <v>0</v>
      </c>
      <c r="B1" t="s">
        <v>459</v>
      </c>
      <c r="C1" t="s">
        <v>75</v>
      </c>
      <c r="D1" t="s">
        <v>324</v>
      </c>
      <c r="E1" t="s">
        <v>14</v>
      </c>
      <c r="G1" s="140" t="s">
        <v>14</v>
      </c>
      <c r="H1" t="s">
        <v>36</v>
      </c>
    </row>
    <row r="2" spans="1:8" x14ac:dyDescent="0.25">
      <c r="A2" s="32">
        <v>44197</v>
      </c>
      <c r="B2" t="s">
        <v>73</v>
      </c>
      <c r="C2" t="s">
        <v>76</v>
      </c>
      <c r="E2" t="b">
        <v>1</v>
      </c>
    </row>
    <row r="3" spans="1:8" x14ac:dyDescent="0.25">
      <c r="A3" s="32">
        <v>44202</v>
      </c>
      <c r="B3" t="s">
        <v>77</v>
      </c>
      <c r="C3" t="s">
        <v>78</v>
      </c>
      <c r="E3" t="b">
        <v>0</v>
      </c>
      <c r="G3" s="140" t="s">
        <v>0</v>
      </c>
      <c r="H3" s="14" t="s">
        <v>459</v>
      </c>
    </row>
    <row r="4" spans="1:8" x14ac:dyDescent="0.25">
      <c r="A4" s="32">
        <v>44203</v>
      </c>
      <c r="B4" t="s">
        <v>79</v>
      </c>
      <c r="C4" t="s">
        <v>80</v>
      </c>
      <c r="E4" t="b">
        <v>0</v>
      </c>
      <c r="G4" s="32">
        <v>44197</v>
      </c>
      <c r="H4" t="s">
        <v>73</v>
      </c>
    </row>
    <row r="5" spans="1:8" x14ac:dyDescent="0.25">
      <c r="A5" s="32">
        <v>44209</v>
      </c>
      <c r="B5" t="s">
        <v>81</v>
      </c>
      <c r="C5" t="s">
        <v>82</v>
      </c>
      <c r="E5" t="b">
        <v>0</v>
      </c>
      <c r="G5" s="32">
        <v>44347</v>
      </c>
      <c r="H5" t="s">
        <v>9</v>
      </c>
    </row>
    <row r="6" spans="1:8" x14ac:dyDescent="0.25">
      <c r="A6" s="32">
        <v>44210</v>
      </c>
      <c r="B6" t="s">
        <v>83</v>
      </c>
      <c r="C6" t="s">
        <v>80</v>
      </c>
      <c r="E6" t="b">
        <v>0</v>
      </c>
      <c r="G6" s="32">
        <v>44382</v>
      </c>
      <c r="H6" t="s">
        <v>235</v>
      </c>
    </row>
    <row r="7" spans="1:8" x14ac:dyDescent="0.25">
      <c r="A7" s="32">
        <v>44214</v>
      </c>
      <c r="B7" t="s">
        <v>89</v>
      </c>
      <c r="C7" t="s">
        <v>76</v>
      </c>
      <c r="E7" t="b">
        <v>0</v>
      </c>
      <c r="G7" s="32">
        <v>44445</v>
      </c>
      <c r="H7" t="s">
        <v>11</v>
      </c>
    </row>
    <row r="8" spans="1:8" x14ac:dyDescent="0.25">
      <c r="A8" s="32">
        <v>44214</v>
      </c>
      <c r="B8" t="s">
        <v>90</v>
      </c>
      <c r="C8" t="s">
        <v>84</v>
      </c>
      <c r="D8" t="s">
        <v>91</v>
      </c>
      <c r="E8" t="b">
        <v>0</v>
      </c>
      <c r="G8" s="32">
        <v>44525</v>
      </c>
      <c r="H8" t="s">
        <v>13</v>
      </c>
    </row>
    <row r="9" spans="1:8" x14ac:dyDescent="0.25">
      <c r="A9" s="32">
        <v>44214</v>
      </c>
      <c r="B9" t="s">
        <v>92</v>
      </c>
      <c r="C9" t="s">
        <v>84</v>
      </c>
      <c r="D9" t="s">
        <v>93</v>
      </c>
      <c r="E9" t="b">
        <v>0</v>
      </c>
      <c r="G9" s="32">
        <v>44554</v>
      </c>
      <c r="H9" t="s">
        <v>18</v>
      </c>
    </row>
    <row r="10" spans="1:8" x14ac:dyDescent="0.25">
      <c r="A10" s="32">
        <v>44216</v>
      </c>
      <c r="B10" t="s">
        <v>460</v>
      </c>
      <c r="C10" t="s">
        <v>84</v>
      </c>
      <c r="D10" t="s">
        <v>461</v>
      </c>
      <c r="E10" t="b">
        <v>0</v>
      </c>
      <c r="G10"/>
    </row>
    <row r="11" spans="1:8" x14ac:dyDescent="0.25">
      <c r="A11" s="32">
        <v>44224</v>
      </c>
      <c r="B11" t="s">
        <v>104</v>
      </c>
      <c r="C11" t="s">
        <v>105</v>
      </c>
      <c r="E11" t="b">
        <v>0</v>
      </c>
    </row>
    <row r="12" spans="1:8" x14ac:dyDescent="0.25">
      <c r="A12" s="32">
        <v>44225</v>
      </c>
      <c r="B12" t="s">
        <v>95</v>
      </c>
      <c r="C12" t="s">
        <v>82</v>
      </c>
      <c r="E12" t="b">
        <v>0</v>
      </c>
    </row>
    <row r="13" spans="1:8" x14ac:dyDescent="0.25">
      <c r="A13" s="32">
        <v>44228</v>
      </c>
      <c r="B13" t="s">
        <v>96</v>
      </c>
      <c r="C13" t="s">
        <v>82</v>
      </c>
      <c r="E13" t="b">
        <v>0</v>
      </c>
    </row>
    <row r="14" spans="1:8" x14ac:dyDescent="0.25">
      <c r="A14" s="32">
        <v>44229</v>
      </c>
      <c r="B14" t="s">
        <v>97</v>
      </c>
      <c r="C14" t="s">
        <v>82</v>
      </c>
      <c r="E14" t="b">
        <v>0</v>
      </c>
    </row>
    <row r="15" spans="1:8" x14ac:dyDescent="0.25">
      <c r="A15" s="32">
        <v>44231</v>
      </c>
      <c r="B15" t="s">
        <v>100</v>
      </c>
      <c r="C15" t="s">
        <v>101</v>
      </c>
      <c r="D15" t="s">
        <v>102</v>
      </c>
      <c r="E15" t="b">
        <v>0</v>
      </c>
    </row>
    <row r="16" spans="1:8" x14ac:dyDescent="0.25">
      <c r="A16" s="32">
        <v>44232</v>
      </c>
      <c r="B16" t="s">
        <v>103</v>
      </c>
      <c r="C16" t="s">
        <v>82</v>
      </c>
      <c r="E16" t="b">
        <v>0</v>
      </c>
    </row>
    <row r="17" spans="1:5" x14ac:dyDescent="0.25">
      <c r="A17" s="32">
        <v>44234</v>
      </c>
      <c r="B17" t="s">
        <v>98</v>
      </c>
      <c r="C17" t="s">
        <v>99</v>
      </c>
      <c r="E17" t="b">
        <v>0</v>
      </c>
    </row>
    <row r="18" spans="1:5" x14ac:dyDescent="0.25">
      <c r="A18" s="32">
        <v>44239</v>
      </c>
      <c r="B18" t="s">
        <v>106</v>
      </c>
      <c r="C18" t="s">
        <v>84</v>
      </c>
      <c r="D18" t="s">
        <v>462</v>
      </c>
      <c r="E18" t="b">
        <v>0</v>
      </c>
    </row>
    <row r="19" spans="1:5" x14ac:dyDescent="0.25">
      <c r="A19" s="32">
        <v>44239</v>
      </c>
      <c r="B19" t="s">
        <v>94</v>
      </c>
      <c r="C19" t="s">
        <v>82</v>
      </c>
      <c r="E19" t="b">
        <v>0</v>
      </c>
    </row>
    <row r="20" spans="1:5" x14ac:dyDescent="0.25">
      <c r="A20" s="32">
        <v>44241</v>
      </c>
      <c r="B20" t="s">
        <v>107</v>
      </c>
      <c r="C20" t="s">
        <v>82</v>
      </c>
      <c r="E20" t="b">
        <v>0</v>
      </c>
    </row>
    <row r="21" spans="1:5" x14ac:dyDescent="0.25">
      <c r="A21" s="32">
        <v>44241</v>
      </c>
      <c r="B21" t="s">
        <v>108</v>
      </c>
      <c r="C21" t="s">
        <v>101</v>
      </c>
      <c r="D21" t="s">
        <v>109</v>
      </c>
      <c r="E21" t="b">
        <v>0</v>
      </c>
    </row>
    <row r="22" spans="1:5" x14ac:dyDescent="0.25">
      <c r="A22" s="32">
        <v>44242</v>
      </c>
      <c r="B22" t="s">
        <v>113</v>
      </c>
      <c r="C22" t="s">
        <v>76</v>
      </c>
      <c r="D22" t="s">
        <v>463</v>
      </c>
      <c r="E22" t="b">
        <v>0</v>
      </c>
    </row>
    <row r="23" spans="1:5" x14ac:dyDescent="0.25">
      <c r="A23" s="32">
        <v>44242</v>
      </c>
      <c r="B23" t="s">
        <v>114</v>
      </c>
      <c r="C23" t="s">
        <v>84</v>
      </c>
      <c r="D23" t="s">
        <v>115</v>
      </c>
      <c r="E23" t="b">
        <v>0</v>
      </c>
    </row>
    <row r="24" spans="1:5" x14ac:dyDescent="0.25">
      <c r="A24" s="32">
        <v>44242</v>
      </c>
      <c r="B24" t="s">
        <v>110</v>
      </c>
      <c r="C24" t="s">
        <v>101</v>
      </c>
      <c r="D24" t="s">
        <v>464</v>
      </c>
      <c r="E24" t="b">
        <v>0</v>
      </c>
    </row>
    <row r="25" spans="1:5" x14ac:dyDescent="0.25">
      <c r="A25" s="32">
        <v>44243</v>
      </c>
      <c r="B25" t="s">
        <v>116</v>
      </c>
      <c r="C25" t="s">
        <v>84</v>
      </c>
      <c r="D25" t="s">
        <v>465</v>
      </c>
      <c r="E25" t="b">
        <v>0</v>
      </c>
    </row>
    <row r="26" spans="1:5" x14ac:dyDescent="0.25">
      <c r="A26" s="32">
        <v>44243</v>
      </c>
      <c r="B26" t="s">
        <v>111</v>
      </c>
      <c r="C26" t="s">
        <v>101</v>
      </c>
      <c r="D26" t="s">
        <v>112</v>
      </c>
      <c r="E26" t="b">
        <v>0</v>
      </c>
    </row>
    <row r="27" spans="1:5" x14ac:dyDescent="0.25">
      <c r="A27" s="32">
        <v>44244</v>
      </c>
      <c r="B27" t="s">
        <v>118</v>
      </c>
      <c r="C27" t="s">
        <v>78</v>
      </c>
      <c r="E27" t="b">
        <v>0</v>
      </c>
    </row>
    <row r="28" spans="1:5" x14ac:dyDescent="0.25">
      <c r="A28" s="32">
        <v>44253</v>
      </c>
      <c r="B28" t="s">
        <v>131</v>
      </c>
      <c r="C28" t="s">
        <v>105</v>
      </c>
      <c r="E28" t="b">
        <v>0</v>
      </c>
    </row>
    <row r="29" spans="1:5" x14ac:dyDescent="0.25">
      <c r="A29" s="32">
        <v>44255</v>
      </c>
      <c r="B29" t="s">
        <v>119</v>
      </c>
      <c r="C29" t="s">
        <v>101</v>
      </c>
      <c r="D29" t="s">
        <v>120</v>
      </c>
      <c r="E29" t="b">
        <v>0</v>
      </c>
    </row>
    <row r="30" spans="1:5" x14ac:dyDescent="0.25">
      <c r="A30" s="32">
        <v>44256</v>
      </c>
      <c r="B30" t="s">
        <v>121</v>
      </c>
      <c r="C30" t="s">
        <v>117</v>
      </c>
      <c r="E30" t="b">
        <v>0</v>
      </c>
    </row>
    <row r="31" spans="1:5" x14ac:dyDescent="0.25">
      <c r="A31" s="32">
        <v>44256</v>
      </c>
      <c r="B31" t="s">
        <v>123</v>
      </c>
      <c r="C31" t="s">
        <v>101</v>
      </c>
      <c r="D31" t="s">
        <v>124</v>
      </c>
      <c r="E31" t="b">
        <v>0</v>
      </c>
    </row>
    <row r="32" spans="1:5" x14ac:dyDescent="0.25">
      <c r="A32" s="32">
        <v>44257</v>
      </c>
      <c r="B32" t="s">
        <v>122</v>
      </c>
      <c r="C32" t="s">
        <v>84</v>
      </c>
      <c r="D32" t="s">
        <v>88</v>
      </c>
      <c r="E32" t="b">
        <v>0</v>
      </c>
    </row>
    <row r="33" spans="1:5" x14ac:dyDescent="0.25">
      <c r="A33" s="32">
        <v>44257</v>
      </c>
      <c r="B33" t="s">
        <v>125</v>
      </c>
      <c r="C33" t="s">
        <v>82</v>
      </c>
      <c r="E33" t="b">
        <v>0</v>
      </c>
    </row>
    <row r="34" spans="1:5" x14ac:dyDescent="0.25">
      <c r="A34" s="32">
        <v>44257</v>
      </c>
      <c r="B34" t="s">
        <v>126</v>
      </c>
      <c r="C34" t="s">
        <v>84</v>
      </c>
      <c r="D34" t="s">
        <v>127</v>
      </c>
      <c r="E34" t="b">
        <v>0</v>
      </c>
    </row>
    <row r="35" spans="1:5" x14ac:dyDescent="0.25">
      <c r="A35" s="32">
        <v>44260</v>
      </c>
      <c r="B35" t="s">
        <v>128</v>
      </c>
      <c r="C35" t="s">
        <v>82</v>
      </c>
      <c r="E35" t="b">
        <v>0</v>
      </c>
    </row>
    <row r="36" spans="1:5" x14ac:dyDescent="0.25">
      <c r="A36" s="32">
        <v>44266</v>
      </c>
      <c r="B36" t="s">
        <v>137</v>
      </c>
      <c r="C36" t="s">
        <v>138</v>
      </c>
      <c r="E36" t="b">
        <v>0</v>
      </c>
    </row>
    <row r="37" spans="1:5" x14ac:dyDescent="0.25">
      <c r="A37" s="32">
        <v>44269</v>
      </c>
      <c r="B37" t="s">
        <v>129</v>
      </c>
      <c r="C37" t="s">
        <v>130</v>
      </c>
      <c r="E37" t="b">
        <v>0</v>
      </c>
    </row>
    <row r="38" spans="1:5" x14ac:dyDescent="0.25">
      <c r="A38" s="32">
        <v>44272</v>
      </c>
      <c r="B38" t="s">
        <v>132</v>
      </c>
      <c r="C38" t="s">
        <v>117</v>
      </c>
      <c r="E38" t="b">
        <v>0</v>
      </c>
    </row>
    <row r="39" spans="1:5" x14ac:dyDescent="0.25">
      <c r="A39" s="32">
        <v>44272</v>
      </c>
      <c r="B39" t="s">
        <v>133</v>
      </c>
      <c r="C39" t="s">
        <v>84</v>
      </c>
      <c r="D39" t="s">
        <v>134</v>
      </c>
      <c r="E39" t="b">
        <v>0</v>
      </c>
    </row>
    <row r="40" spans="1:5" x14ac:dyDescent="0.25">
      <c r="A40" s="32">
        <v>44275</v>
      </c>
      <c r="B40" t="s">
        <v>135</v>
      </c>
      <c r="C40" t="s">
        <v>136</v>
      </c>
      <c r="E40" t="b">
        <v>0</v>
      </c>
    </row>
    <row r="41" spans="1:5" x14ac:dyDescent="0.25">
      <c r="A41" s="32">
        <v>44280</v>
      </c>
      <c r="B41" t="s">
        <v>139</v>
      </c>
      <c r="C41" t="s">
        <v>101</v>
      </c>
      <c r="D41" t="s">
        <v>140</v>
      </c>
      <c r="E41" t="b">
        <v>0</v>
      </c>
    </row>
    <row r="42" spans="1:5" x14ac:dyDescent="0.25">
      <c r="A42" s="32">
        <v>44281</v>
      </c>
      <c r="B42" t="s">
        <v>141</v>
      </c>
      <c r="C42" t="s">
        <v>84</v>
      </c>
      <c r="D42" t="s">
        <v>142</v>
      </c>
      <c r="E42" t="b">
        <v>0</v>
      </c>
    </row>
    <row r="43" spans="1:5" x14ac:dyDescent="0.25">
      <c r="A43" s="32">
        <v>44283</v>
      </c>
      <c r="B43" t="s">
        <v>147</v>
      </c>
      <c r="C43" t="s">
        <v>78</v>
      </c>
      <c r="E43" t="b">
        <v>0</v>
      </c>
    </row>
    <row r="44" spans="1:5" x14ac:dyDescent="0.25">
      <c r="A44" s="32">
        <v>44283</v>
      </c>
      <c r="B44" t="s">
        <v>150</v>
      </c>
      <c r="C44" t="s">
        <v>105</v>
      </c>
      <c r="E44" t="b">
        <v>0</v>
      </c>
    </row>
    <row r="45" spans="1:5" x14ac:dyDescent="0.25">
      <c r="A45" s="32">
        <v>44284</v>
      </c>
      <c r="B45" t="s">
        <v>144</v>
      </c>
      <c r="C45" t="s">
        <v>84</v>
      </c>
      <c r="D45" t="s">
        <v>112</v>
      </c>
      <c r="E45" t="b">
        <v>0</v>
      </c>
    </row>
    <row r="46" spans="1:5" x14ac:dyDescent="0.25">
      <c r="A46" s="32">
        <v>44284</v>
      </c>
      <c r="B46" t="s">
        <v>143</v>
      </c>
      <c r="C46" t="s">
        <v>82</v>
      </c>
      <c r="E46" t="b">
        <v>0</v>
      </c>
    </row>
    <row r="47" spans="1:5" x14ac:dyDescent="0.25">
      <c r="A47" s="32">
        <v>44286</v>
      </c>
      <c r="B47" t="s">
        <v>145</v>
      </c>
      <c r="C47" t="s">
        <v>84</v>
      </c>
      <c r="D47" t="s">
        <v>466</v>
      </c>
      <c r="E47" t="b">
        <v>0</v>
      </c>
    </row>
    <row r="48" spans="1:5" x14ac:dyDescent="0.25">
      <c r="A48" s="32">
        <v>44287</v>
      </c>
      <c r="B48" t="s">
        <v>149</v>
      </c>
      <c r="C48" t="s">
        <v>78</v>
      </c>
      <c r="E48" t="b">
        <v>0</v>
      </c>
    </row>
    <row r="49" spans="1:5" x14ac:dyDescent="0.25">
      <c r="A49" s="32">
        <v>44288</v>
      </c>
      <c r="B49" t="s">
        <v>151</v>
      </c>
      <c r="C49" t="s">
        <v>84</v>
      </c>
      <c r="D49" t="s">
        <v>467</v>
      </c>
      <c r="E49" t="b">
        <v>0</v>
      </c>
    </row>
    <row r="50" spans="1:5" x14ac:dyDescent="0.25">
      <c r="A50" s="32">
        <v>44288</v>
      </c>
      <c r="B50" t="s">
        <v>146</v>
      </c>
      <c r="C50" t="s">
        <v>101</v>
      </c>
      <c r="D50" t="s">
        <v>86</v>
      </c>
      <c r="E50" t="b">
        <v>0</v>
      </c>
    </row>
    <row r="51" spans="1:5" x14ac:dyDescent="0.25">
      <c r="A51" s="32">
        <v>44289</v>
      </c>
      <c r="B51" t="s">
        <v>152</v>
      </c>
      <c r="C51" t="s">
        <v>78</v>
      </c>
      <c r="E51" t="b">
        <v>0</v>
      </c>
    </row>
    <row r="52" spans="1:5" x14ac:dyDescent="0.25">
      <c r="A52" s="32">
        <v>44290</v>
      </c>
      <c r="B52" t="s">
        <v>158</v>
      </c>
      <c r="C52" t="s">
        <v>105</v>
      </c>
      <c r="E52" t="b">
        <v>0</v>
      </c>
    </row>
    <row r="53" spans="1:5" x14ac:dyDescent="0.25">
      <c r="A53" s="32">
        <v>44290</v>
      </c>
      <c r="B53" t="s">
        <v>153</v>
      </c>
      <c r="C53" t="s">
        <v>117</v>
      </c>
      <c r="E53" t="b">
        <v>0</v>
      </c>
    </row>
    <row r="54" spans="1:5" x14ac:dyDescent="0.25">
      <c r="A54" s="32">
        <v>44291</v>
      </c>
      <c r="B54" t="s">
        <v>154</v>
      </c>
      <c r="C54" t="s">
        <v>117</v>
      </c>
      <c r="E54" t="b">
        <v>0</v>
      </c>
    </row>
    <row r="55" spans="1:5" x14ac:dyDescent="0.25">
      <c r="A55" s="32">
        <v>44292</v>
      </c>
      <c r="B55" t="s">
        <v>148</v>
      </c>
      <c r="C55" t="s">
        <v>82</v>
      </c>
      <c r="E55" t="b">
        <v>0</v>
      </c>
    </row>
    <row r="56" spans="1:5" x14ac:dyDescent="0.25">
      <c r="A56" s="32">
        <v>44292</v>
      </c>
      <c r="B56" t="s">
        <v>170</v>
      </c>
      <c r="C56" t="s">
        <v>82</v>
      </c>
      <c r="E56" t="b">
        <v>0</v>
      </c>
    </row>
    <row r="57" spans="1:5" x14ac:dyDescent="0.25">
      <c r="A57" s="32">
        <v>44294</v>
      </c>
      <c r="B57" t="s">
        <v>167</v>
      </c>
      <c r="C57" t="s">
        <v>168</v>
      </c>
      <c r="E57" t="b">
        <v>0</v>
      </c>
    </row>
    <row r="58" spans="1:5" x14ac:dyDescent="0.25">
      <c r="A58" s="32">
        <v>44299</v>
      </c>
      <c r="B58" t="s">
        <v>175</v>
      </c>
      <c r="C58" t="s">
        <v>138</v>
      </c>
      <c r="E58" t="b">
        <v>0</v>
      </c>
    </row>
    <row r="59" spans="1:5" x14ac:dyDescent="0.25">
      <c r="A59" s="32">
        <v>44299</v>
      </c>
      <c r="B59" t="s">
        <v>155</v>
      </c>
      <c r="C59" t="s">
        <v>82</v>
      </c>
      <c r="E59" t="b">
        <v>0</v>
      </c>
    </row>
    <row r="60" spans="1:5" x14ac:dyDescent="0.25">
      <c r="A60" s="32">
        <v>44301</v>
      </c>
      <c r="B60" t="s">
        <v>183</v>
      </c>
      <c r="C60" t="s">
        <v>105</v>
      </c>
      <c r="E60" t="b">
        <v>0</v>
      </c>
    </row>
    <row r="61" spans="1:5" x14ac:dyDescent="0.25">
      <c r="A61" s="32">
        <v>44301</v>
      </c>
      <c r="B61" t="s">
        <v>156</v>
      </c>
      <c r="C61" t="s">
        <v>82</v>
      </c>
      <c r="E61" t="b">
        <v>0</v>
      </c>
    </row>
    <row r="62" spans="1:5" x14ac:dyDescent="0.25">
      <c r="A62" s="32">
        <v>44301</v>
      </c>
      <c r="B62" t="s">
        <v>157</v>
      </c>
      <c r="C62" t="s">
        <v>101</v>
      </c>
      <c r="D62" t="s">
        <v>142</v>
      </c>
      <c r="E62" t="b">
        <v>0</v>
      </c>
    </row>
    <row r="63" spans="1:5" x14ac:dyDescent="0.25">
      <c r="A63" s="32">
        <v>44302</v>
      </c>
      <c r="B63" t="s">
        <v>159</v>
      </c>
      <c r="C63" t="s">
        <v>84</v>
      </c>
      <c r="D63" t="s">
        <v>468</v>
      </c>
      <c r="E63" t="b">
        <v>0</v>
      </c>
    </row>
    <row r="64" spans="1:5" x14ac:dyDescent="0.25">
      <c r="A64" s="32">
        <v>44305</v>
      </c>
      <c r="B64" t="s">
        <v>164</v>
      </c>
      <c r="C64" t="s">
        <v>84</v>
      </c>
      <c r="D64" t="s">
        <v>165</v>
      </c>
      <c r="E64" t="b">
        <v>0</v>
      </c>
    </row>
    <row r="65" spans="1:5" x14ac:dyDescent="0.25">
      <c r="A65" s="32">
        <v>44305</v>
      </c>
      <c r="B65" t="s">
        <v>166</v>
      </c>
      <c r="C65" t="s">
        <v>99</v>
      </c>
      <c r="E65" t="b">
        <v>0</v>
      </c>
    </row>
    <row r="66" spans="1:5" x14ac:dyDescent="0.25">
      <c r="A66" s="32">
        <v>44307</v>
      </c>
      <c r="B66" t="s">
        <v>169</v>
      </c>
      <c r="C66" t="s">
        <v>84</v>
      </c>
      <c r="D66" t="s">
        <v>88</v>
      </c>
      <c r="E66" t="b">
        <v>0</v>
      </c>
    </row>
    <row r="67" spans="1:5" x14ac:dyDescent="0.25">
      <c r="A67" s="32">
        <v>44307</v>
      </c>
      <c r="B67" t="s">
        <v>173</v>
      </c>
      <c r="C67" t="s">
        <v>82</v>
      </c>
      <c r="E67" t="b">
        <v>0</v>
      </c>
    </row>
    <row r="68" spans="1:5" x14ac:dyDescent="0.25">
      <c r="A68" s="32">
        <v>44308</v>
      </c>
      <c r="B68" t="s">
        <v>171</v>
      </c>
      <c r="C68" t="s">
        <v>101</v>
      </c>
      <c r="D68" t="s">
        <v>172</v>
      </c>
      <c r="E68" t="b">
        <v>0</v>
      </c>
    </row>
    <row r="69" spans="1:5" x14ac:dyDescent="0.25">
      <c r="A69" s="32">
        <v>44308</v>
      </c>
      <c r="B69" t="s">
        <v>174</v>
      </c>
      <c r="C69" t="s">
        <v>82</v>
      </c>
      <c r="E69" t="b">
        <v>0</v>
      </c>
    </row>
    <row r="70" spans="1:5" x14ac:dyDescent="0.25">
      <c r="A70" s="32">
        <v>44312</v>
      </c>
      <c r="B70" t="s">
        <v>178</v>
      </c>
      <c r="C70" t="s">
        <v>84</v>
      </c>
      <c r="D70" t="s">
        <v>469</v>
      </c>
      <c r="E70" t="b">
        <v>0</v>
      </c>
    </row>
    <row r="71" spans="1:5" x14ac:dyDescent="0.25">
      <c r="A71" s="32">
        <v>44312</v>
      </c>
      <c r="B71" t="s">
        <v>87</v>
      </c>
      <c r="C71" t="s">
        <v>101</v>
      </c>
      <c r="D71" t="s">
        <v>86</v>
      </c>
      <c r="E71" t="b">
        <v>0</v>
      </c>
    </row>
    <row r="72" spans="1:5" x14ac:dyDescent="0.25">
      <c r="A72" s="32">
        <v>44312</v>
      </c>
      <c r="B72" t="s">
        <v>470</v>
      </c>
      <c r="C72" t="s">
        <v>84</v>
      </c>
      <c r="D72" t="s">
        <v>182</v>
      </c>
      <c r="E72" t="b">
        <v>0</v>
      </c>
    </row>
    <row r="73" spans="1:5" x14ac:dyDescent="0.25">
      <c r="A73" s="32">
        <v>44316</v>
      </c>
      <c r="B73" t="s">
        <v>202</v>
      </c>
      <c r="C73" t="s">
        <v>105</v>
      </c>
      <c r="E73" t="b">
        <v>0</v>
      </c>
    </row>
    <row r="74" spans="1:5" x14ac:dyDescent="0.25">
      <c r="A74" s="32">
        <v>44316</v>
      </c>
      <c r="B74" t="s">
        <v>160</v>
      </c>
      <c r="C74" t="s">
        <v>80</v>
      </c>
      <c r="E74" t="b">
        <v>0</v>
      </c>
    </row>
    <row r="75" spans="1:5" x14ac:dyDescent="0.25">
      <c r="A75" s="32">
        <v>44316</v>
      </c>
      <c r="B75" t="s">
        <v>176</v>
      </c>
      <c r="C75" t="s">
        <v>84</v>
      </c>
      <c r="D75" t="s">
        <v>177</v>
      </c>
      <c r="E75" t="b">
        <v>0</v>
      </c>
    </row>
    <row r="76" spans="1:5" x14ac:dyDescent="0.25">
      <c r="A76" s="32">
        <v>44316</v>
      </c>
      <c r="B76" t="s">
        <v>184</v>
      </c>
      <c r="C76" t="s">
        <v>99</v>
      </c>
      <c r="E76" t="b">
        <v>0</v>
      </c>
    </row>
    <row r="77" spans="1:5" x14ac:dyDescent="0.25">
      <c r="A77" s="32">
        <v>44317</v>
      </c>
      <c r="B77" t="s">
        <v>161</v>
      </c>
      <c r="C77" t="s">
        <v>80</v>
      </c>
      <c r="E77" t="b">
        <v>0</v>
      </c>
    </row>
    <row r="78" spans="1:5" x14ac:dyDescent="0.25">
      <c r="A78" s="32">
        <v>44317</v>
      </c>
      <c r="B78" t="s">
        <v>188</v>
      </c>
      <c r="C78" t="s">
        <v>99</v>
      </c>
      <c r="E78" t="b">
        <v>0</v>
      </c>
    </row>
    <row r="79" spans="1:5" x14ac:dyDescent="0.25">
      <c r="A79" s="32">
        <v>44317</v>
      </c>
      <c r="B79" t="s">
        <v>185</v>
      </c>
      <c r="C79" t="s">
        <v>82</v>
      </c>
      <c r="E79" t="b">
        <v>0</v>
      </c>
    </row>
    <row r="80" spans="1:5" x14ac:dyDescent="0.25">
      <c r="A80" s="32">
        <v>44317</v>
      </c>
      <c r="B80" t="s">
        <v>186</v>
      </c>
      <c r="C80" t="s">
        <v>82</v>
      </c>
      <c r="E80" t="b">
        <v>0</v>
      </c>
    </row>
    <row r="81" spans="1:5" x14ac:dyDescent="0.25">
      <c r="A81" s="32">
        <v>44317</v>
      </c>
      <c r="B81" t="s">
        <v>189</v>
      </c>
      <c r="C81" t="s">
        <v>82</v>
      </c>
      <c r="E81" t="b">
        <v>0</v>
      </c>
    </row>
    <row r="82" spans="1:5" x14ac:dyDescent="0.25">
      <c r="A82" s="32">
        <v>44317</v>
      </c>
      <c r="B82" t="s">
        <v>187</v>
      </c>
      <c r="C82" t="s">
        <v>101</v>
      </c>
      <c r="D82" t="s">
        <v>142</v>
      </c>
      <c r="E82" t="b">
        <v>0</v>
      </c>
    </row>
    <row r="83" spans="1:5" x14ac:dyDescent="0.25">
      <c r="A83" s="32">
        <v>44318</v>
      </c>
      <c r="B83" t="s">
        <v>162</v>
      </c>
      <c r="C83" t="s">
        <v>80</v>
      </c>
      <c r="E83" t="b">
        <v>0</v>
      </c>
    </row>
    <row r="84" spans="1:5" x14ac:dyDescent="0.25">
      <c r="A84" s="32">
        <v>44319</v>
      </c>
      <c r="B84" t="s">
        <v>163</v>
      </c>
      <c r="C84" t="s">
        <v>80</v>
      </c>
      <c r="E84" t="b">
        <v>0</v>
      </c>
    </row>
    <row r="85" spans="1:5" x14ac:dyDescent="0.25">
      <c r="A85" s="32">
        <v>44320</v>
      </c>
      <c r="B85" t="s">
        <v>190</v>
      </c>
      <c r="C85" t="s">
        <v>101</v>
      </c>
      <c r="D85" t="s">
        <v>191</v>
      </c>
      <c r="E85" t="b">
        <v>0</v>
      </c>
    </row>
    <row r="86" spans="1:5" x14ac:dyDescent="0.25">
      <c r="A86" s="32">
        <v>44320</v>
      </c>
      <c r="B86" t="s">
        <v>192</v>
      </c>
      <c r="C86" t="s">
        <v>101</v>
      </c>
      <c r="D86" t="s">
        <v>193</v>
      </c>
      <c r="E86" t="b">
        <v>0</v>
      </c>
    </row>
    <row r="87" spans="1:5" x14ac:dyDescent="0.25">
      <c r="A87" s="32">
        <v>44321</v>
      </c>
      <c r="B87" t="s">
        <v>194</v>
      </c>
      <c r="C87" t="s">
        <v>82</v>
      </c>
      <c r="E87" t="b">
        <v>0</v>
      </c>
    </row>
    <row r="88" spans="1:5" x14ac:dyDescent="0.25">
      <c r="A88" s="32">
        <v>44322</v>
      </c>
      <c r="B88" t="s">
        <v>195</v>
      </c>
      <c r="C88" t="s">
        <v>82</v>
      </c>
      <c r="E88" t="b">
        <v>0</v>
      </c>
    </row>
    <row r="89" spans="1:5" x14ac:dyDescent="0.25">
      <c r="A89" s="32">
        <v>44322</v>
      </c>
      <c r="B89" t="s">
        <v>196</v>
      </c>
      <c r="C89" t="s">
        <v>82</v>
      </c>
      <c r="E89" t="b">
        <v>0</v>
      </c>
    </row>
    <row r="90" spans="1:5" x14ac:dyDescent="0.25">
      <c r="A90" s="32">
        <v>44323</v>
      </c>
      <c r="B90" t="s">
        <v>471</v>
      </c>
      <c r="C90" t="s">
        <v>84</v>
      </c>
      <c r="D90" t="s">
        <v>198</v>
      </c>
      <c r="E90" t="b">
        <v>0</v>
      </c>
    </row>
    <row r="91" spans="1:5" x14ac:dyDescent="0.25">
      <c r="A91" s="32">
        <v>44323</v>
      </c>
      <c r="B91" t="s">
        <v>200</v>
      </c>
      <c r="C91" t="s">
        <v>82</v>
      </c>
      <c r="E91" t="b">
        <v>0</v>
      </c>
    </row>
    <row r="92" spans="1:5" x14ac:dyDescent="0.25">
      <c r="A92" s="32">
        <v>44324</v>
      </c>
      <c r="B92" t="s">
        <v>208</v>
      </c>
      <c r="C92" t="s">
        <v>138</v>
      </c>
      <c r="E92" t="b">
        <v>0</v>
      </c>
    </row>
    <row r="93" spans="1:5" x14ac:dyDescent="0.25">
      <c r="A93" s="32">
        <v>44324</v>
      </c>
      <c r="B93" t="s">
        <v>197</v>
      </c>
      <c r="C93" t="s">
        <v>84</v>
      </c>
      <c r="D93" t="s">
        <v>198</v>
      </c>
      <c r="E93" t="b">
        <v>0</v>
      </c>
    </row>
    <row r="94" spans="1:5" x14ac:dyDescent="0.25">
      <c r="A94" s="32">
        <v>44324</v>
      </c>
      <c r="B94" t="s">
        <v>199</v>
      </c>
      <c r="C94" t="s">
        <v>82</v>
      </c>
      <c r="E94" t="b">
        <v>0</v>
      </c>
    </row>
    <row r="95" spans="1:5" x14ac:dyDescent="0.25">
      <c r="A95" s="32">
        <v>44325</v>
      </c>
      <c r="B95" t="s">
        <v>201</v>
      </c>
      <c r="C95" t="s">
        <v>82</v>
      </c>
      <c r="E95" t="b">
        <v>0</v>
      </c>
    </row>
    <row r="96" spans="1:5" x14ac:dyDescent="0.25">
      <c r="A96" s="32">
        <v>44326</v>
      </c>
      <c r="B96" t="s">
        <v>178</v>
      </c>
      <c r="C96" t="s">
        <v>84</v>
      </c>
      <c r="D96" t="s">
        <v>472</v>
      </c>
      <c r="E96" t="b">
        <v>0</v>
      </c>
    </row>
    <row r="97" spans="1:5" x14ac:dyDescent="0.25">
      <c r="A97" s="32">
        <v>44329</v>
      </c>
      <c r="B97" t="s">
        <v>210</v>
      </c>
      <c r="C97" t="s">
        <v>78</v>
      </c>
      <c r="E97" t="b">
        <v>0</v>
      </c>
    </row>
    <row r="98" spans="1:5" x14ac:dyDescent="0.25">
      <c r="A98" s="32">
        <v>44329</v>
      </c>
      <c r="B98" t="s">
        <v>214</v>
      </c>
      <c r="C98" t="s">
        <v>138</v>
      </c>
      <c r="E98" t="b">
        <v>0</v>
      </c>
    </row>
    <row r="99" spans="1:5" x14ac:dyDescent="0.25">
      <c r="A99" s="32">
        <v>44331</v>
      </c>
      <c r="B99" t="s">
        <v>204</v>
      </c>
      <c r="C99" t="s">
        <v>82</v>
      </c>
      <c r="E99" t="b">
        <v>0</v>
      </c>
    </row>
    <row r="100" spans="1:5" x14ac:dyDescent="0.25">
      <c r="A100" s="32">
        <v>44331</v>
      </c>
      <c r="B100" t="s">
        <v>206</v>
      </c>
      <c r="C100" t="s">
        <v>82</v>
      </c>
      <c r="E100" t="b">
        <v>0</v>
      </c>
    </row>
    <row r="101" spans="1:5" x14ac:dyDescent="0.25">
      <c r="A101" s="32">
        <v>44331</v>
      </c>
      <c r="B101" t="s">
        <v>207</v>
      </c>
      <c r="C101" t="s">
        <v>99</v>
      </c>
      <c r="E101" t="b">
        <v>0</v>
      </c>
    </row>
    <row r="102" spans="1:5" x14ac:dyDescent="0.25">
      <c r="A102" s="32">
        <v>44333</v>
      </c>
      <c r="B102" t="s">
        <v>217</v>
      </c>
      <c r="C102" t="s">
        <v>105</v>
      </c>
      <c r="E102" t="b">
        <v>0</v>
      </c>
    </row>
    <row r="103" spans="1:5" x14ac:dyDescent="0.25">
      <c r="A103" s="32">
        <v>44335</v>
      </c>
      <c r="B103" t="s">
        <v>209</v>
      </c>
      <c r="C103" t="s">
        <v>82</v>
      </c>
      <c r="E103" t="b">
        <v>0</v>
      </c>
    </row>
    <row r="104" spans="1:5" x14ac:dyDescent="0.25">
      <c r="A104" s="32">
        <v>44337</v>
      </c>
      <c r="B104" t="s">
        <v>205</v>
      </c>
      <c r="C104" t="s">
        <v>82</v>
      </c>
      <c r="E104" t="b">
        <v>0</v>
      </c>
    </row>
    <row r="105" spans="1:5" x14ac:dyDescent="0.25">
      <c r="A105" s="32">
        <v>44338</v>
      </c>
      <c r="B105" t="s">
        <v>211</v>
      </c>
      <c r="C105" t="s">
        <v>82</v>
      </c>
      <c r="E105" t="b">
        <v>0</v>
      </c>
    </row>
    <row r="106" spans="1:5" x14ac:dyDescent="0.25">
      <c r="A106" s="32">
        <v>44338</v>
      </c>
      <c r="B106" t="s">
        <v>212</v>
      </c>
      <c r="C106" t="s">
        <v>101</v>
      </c>
      <c r="D106" t="s">
        <v>213</v>
      </c>
      <c r="E106" t="b">
        <v>0</v>
      </c>
    </row>
    <row r="107" spans="1:5" x14ac:dyDescent="0.25">
      <c r="A107" s="32">
        <v>44339</v>
      </c>
      <c r="B107" t="s">
        <v>218</v>
      </c>
      <c r="C107" t="s">
        <v>78</v>
      </c>
      <c r="E107" t="b">
        <v>0</v>
      </c>
    </row>
    <row r="108" spans="1:5" x14ac:dyDescent="0.25">
      <c r="A108" s="32">
        <v>44340</v>
      </c>
      <c r="B108" t="s">
        <v>219</v>
      </c>
      <c r="C108" t="s">
        <v>78</v>
      </c>
      <c r="E108" t="b">
        <v>0</v>
      </c>
    </row>
    <row r="109" spans="1:5" x14ac:dyDescent="0.25">
      <c r="A109" s="32">
        <v>44341</v>
      </c>
      <c r="B109" t="s">
        <v>216</v>
      </c>
      <c r="C109" t="s">
        <v>82</v>
      </c>
      <c r="E109" t="b">
        <v>0</v>
      </c>
    </row>
    <row r="110" spans="1:5" x14ac:dyDescent="0.25">
      <c r="A110" s="32">
        <v>44346</v>
      </c>
      <c r="B110" t="s">
        <v>223</v>
      </c>
      <c r="C110" t="s">
        <v>78</v>
      </c>
      <c r="E110" t="b">
        <v>0</v>
      </c>
    </row>
    <row r="111" spans="1:5" x14ac:dyDescent="0.25">
      <c r="A111" s="32">
        <v>44347</v>
      </c>
      <c r="B111" t="s">
        <v>9</v>
      </c>
      <c r="C111" t="s">
        <v>76</v>
      </c>
      <c r="E111" t="b">
        <v>1</v>
      </c>
    </row>
    <row r="112" spans="1:5" x14ac:dyDescent="0.25">
      <c r="A112" s="32">
        <v>44347</v>
      </c>
      <c r="B112" t="s">
        <v>215</v>
      </c>
      <c r="C112" t="s">
        <v>101</v>
      </c>
      <c r="D112" t="s">
        <v>180</v>
      </c>
      <c r="E112" t="b">
        <v>0</v>
      </c>
    </row>
    <row r="113" spans="1:5" x14ac:dyDescent="0.25">
      <c r="A113" s="32">
        <v>44348</v>
      </c>
      <c r="B113" t="s">
        <v>108</v>
      </c>
      <c r="C113" t="s">
        <v>101</v>
      </c>
      <c r="D113" t="s">
        <v>220</v>
      </c>
      <c r="E113" t="b">
        <v>0</v>
      </c>
    </row>
    <row r="114" spans="1:5" x14ac:dyDescent="0.25">
      <c r="A114" s="32">
        <v>44350</v>
      </c>
      <c r="B114" t="s">
        <v>224</v>
      </c>
      <c r="C114" t="s">
        <v>78</v>
      </c>
      <c r="E114" t="b">
        <v>0</v>
      </c>
    </row>
    <row r="115" spans="1:5" x14ac:dyDescent="0.25">
      <c r="A115" s="32">
        <v>44350</v>
      </c>
      <c r="B115" t="s">
        <v>215</v>
      </c>
      <c r="C115" t="s">
        <v>101</v>
      </c>
      <c r="D115" t="s">
        <v>86</v>
      </c>
      <c r="E115" t="b">
        <v>0</v>
      </c>
    </row>
    <row r="116" spans="1:5" x14ac:dyDescent="0.25">
      <c r="A116" s="32">
        <v>44352</v>
      </c>
      <c r="B116" t="s">
        <v>222</v>
      </c>
      <c r="C116" t="s">
        <v>99</v>
      </c>
      <c r="E116" t="b">
        <v>0</v>
      </c>
    </row>
    <row r="117" spans="1:5" x14ac:dyDescent="0.25">
      <c r="A117" s="32">
        <v>44353</v>
      </c>
      <c r="B117" t="s">
        <v>221</v>
      </c>
      <c r="C117" t="s">
        <v>82</v>
      </c>
      <c r="E117" t="b">
        <v>0</v>
      </c>
    </row>
    <row r="118" spans="1:5" x14ac:dyDescent="0.25">
      <c r="A118" s="32">
        <v>44354</v>
      </c>
      <c r="B118" t="s">
        <v>215</v>
      </c>
      <c r="C118" t="s">
        <v>84</v>
      </c>
      <c r="D118" t="s">
        <v>179</v>
      </c>
      <c r="E118" t="b">
        <v>0</v>
      </c>
    </row>
    <row r="119" spans="1:5" x14ac:dyDescent="0.25">
      <c r="A119" s="32">
        <v>44358</v>
      </c>
      <c r="B119" t="s">
        <v>225</v>
      </c>
      <c r="C119" t="s">
        <v>84</v>
      </c>
      <c r="D119" t="s">
        <v>142</v>
      </c>
      <c r="E119" t="b">
        <v>0</v>
      </c>
    </row>
    <row r="120" spans="1:5" x14ac:dyDescent="0.25">
      <c r="A120" s="32">
        <v>44360</v>
      </c>
      <c r="B120" t="s">
        <v>228</v>
      </c>
      <c r="C120" t="s">
        <v>101</v>
      </c>
      <c r="D120" t="s">
        <v>229</v>
      </c>
      <c r="E120" t="b">
        <v>0</v>
      </c>
    </row>
    <row r="121" spans="1:5" x14ac:dyDescent="0.25">
      <c r="A121" s="32">
        <v>44361</v>
      </c>
      <c r="B121" t="s">
        <v>226</v>
      </c>
      <c r="C121" t="s">
        <v>82</v>
      </c>
      <c r="E121" t="b">
        <v>0</v>
      </c>
    </row>
    <row r="122" spans="1:5" x14ac:dyDescent="0.25">
      <c r="A122" s="32">
        <v>44361</v>
      </c>
      <c r="B122" t="s">
        <v>227</v>
      </c>
      <c r="C122" t="s">
        <v>82</v>
      </c>
      <c r="E122" t="b">
        <v>0</v>
      </c>
    </row>
    <row r="123" spans="1:5" x14ac:dyDescent="0.25">
      <c r="A123" s="32">
        <v>44366</v>
      </c>
      <c r="B123" t="s">
        <v>230</v>
      </c>
      <c r="C123" t="s">
        <v>84</v>
      </c>
      <c r="D123" t="s">
        <v>473</v>
      </c>
      <c r="E123" t="b">
        <v>0</v>
      </c>
    </row>
    <row r="124" spans="1:5" x14ac:dyDescent="0.25">
      <c r="A124" s="32">
        <v>44366</v>
      </c>
      <c r="B124" t="s">
        <v>159</v>
      </c>
      <c r="C124" t="s">
        <v>84</v>
      </c>
      <c r="D124" t="s">
        <v>88</v>
      </c>
      <c r="E124" t="b">
        <v>0</v>
      </c>
    </row>
    <row r="125" spans="1:5" x14ac:dyDescent="0.25">
      <c r="A125" s="32">
        <v>44367</v>
      </c>
      <c r="B125" t="s">
        <v>234</v>
      </c>
      <c r="C125" t="s">
        <v>82</v>
      </c>
      <c r="E125" t="b">
        <v>0</v>
      </c>
    </row>
    <row r="126" spans="1:5" x14ac:dyDescent="0.25">
      <c r="A126" s="32">
        <v>44367</v>
      </c>
      <c r="B126" t="s">
        <v>232</v>
      </c>
      <c r="C126" t="s">
        <v>84</v>
      </c>
      <c r="D126" t="s">
        <v>203</v>
      </c>
      <c r="E126" t="b">
        <v>0</v>
      </c>
    </row>
    <row r="127" spans="1:5" x14ac:dyDescent="0.25">
      <c r="A127" s="32">
        <v>44367</v>
      </c>
      <c r="B127" t="s">
        <v>233</v>
      </c>
      <c r="C127" t="s">
        <v>82</v>
      </c>
      <c r="E127" t="b">
        <v>0</v>
      </c>
    </row>
    <row r="128" spans="1:5" x14ac:dyDescent="0.25">
      <c r="A128" s="32">
        <v>44367</v>
      </c>
      <c r="B128" t="s">
        <v>231</v>
      </c>
      <c r="C128" t="s">
        <v>136</v>
      </c>
      <c r="E128" t="b">
        <v>0</v>
      </c>
    </row>
    <row r="129" spans="1:5" x14ac:dyDescent="0.25">
      <c r="A129" s="32">
        <v>44368</v>
      </c>
      <c r="B129" t="s">
        <v>474</v>
      </c>
      <c r="C129" t="s">
        <v>84</v>
      </c>
      <c r="D129" t="s">
        <v>203</v>
      </c>
      <c r="E129" t="b">
        <v>0</v>
      </c>
    </row>
    <row r="130" spans="1:5" x14ac:dyDescent="0.25">
      <c r="A130" s="32">
        <v>44381</v>
      </c>
      <c r="B130" t="s">
        <v>10</v>
      </c>
      <c r="C130" t="s">
        <v>76</v>
      </c>
      <c r="E130" t="b">
        <v>0</v>
      </c>
    </row>
    <row r="131" spans="1:5" x14ac:dyDescent="0.25">
      <c r="A131" s="32">
        <v>44382</v>
      </c>
      <c r="B131" t="s">
        <v>235</v>
      </c>
      <c r="C131" t="s">
        <v>76</v>
      </c>
      <c r="E131" t="b">
        <v>1</v>
      </c>
    </row>
    <row r="132" spans="1:5" x14ac:dyDescent="0.25">
      <c r="A132" s="32">
        <v>44390</v>
      </c>
      <c r="B132" t="s">
        <v>236</v>
      </c>
      <c r="C132" t="s">
        <v>101</v>
      </c>
      <c r="D132" t="s">
        <v>237</v>
      </c>
      <c r="E132" t="b">
        <v>0</v>
      </c>
    </row>
    <row r="133" spans="1:5" x14ac:dyDescent="0.25">
      <c r="A133" s="32">
        <v>44391</v>
      </c>
      <c r="B133" t="s">
        <v>238</v>
      </c>
      <c r="C133" t="s">
        <v>82</v>
      </c>
      <c r="E133" t="b">
        <v>0</v>
      </c>
    </row>
    <row r="134" spans="1:5" x14ac:dyDescent="0.25">
      <c r="A134" s="32">
        <v>44393</v>
      </c>
      <c r="B134" t="s">
        <v>475</v>
      </c>
      <c r="C134" t="s">
        <v>82</v>
      </c>
      <c r="E134" t="b">
        <v>0</v>
      </c>
    </row>
    <row r="135" spans="1:5" x14ac:dyDescent="0.25">
      <c r="A135" s="32">
        <v>44395</v>
      </c>
      <c r="B135" t="s">
        <v>243</v>
      </c>
      <c r="C135" t="s">
        <v>105</v>
      </c>
      <c r="E135" t="b">
        <v>0</v>
      </c>
    </row>
    <row r="136" spans="1:5" x14ac:dyDescent="0.25">
      <c r="A136" s="32">
        <v>44397</v>
      </c>
      <c r="B136" t="s">
        <v>244</v>
      </c>
      <c r="C136" t="s">
        <v>138</v>
      </c>
      <c r="E136" t="b">
        <v>0</v>
      </c>
    </row>
    <row r="137" spans="1:5" x14ac:dyDescent="0.25">
      <c r="A137" s="32">
        <v>44400</v>
      </c>
      <c r="B137" t="s">
        <v>476</v>
      </c>
      <c r="C137" t="s">
        <v>84</v>
      </c>
      <c r="D137" t="s">
        <v>240</v>
      </c>
      <c r="E137" t="b">
        <v>0</v>
      </c>
    </row>
    <row r="138" spans="1:5" x14ac:dyDescent="0.25">
      <c r="A138" s="32">
        <v>44401</v>
      </c>
      <c r="B138" t="s">
        <v>239</v>
      </c>
      <c r="C138" t="s">
        <v>84</v>
      </c>
      <c r="D138" t="s">
        <v>240</v>
      </c>
      <c r="E138" t="b">
        <v>0</v>
      </c>
    </row>
    <row r="139" spans="1:5" x14ac:dyDescent="0.25">
      <c r="A139" s="32">
        <v>44402</v>
      </c>
      <c r="B139" t="s">
        <v>241</v>
      </c>
      <c r="C139" t="s">
        <v>82</v>
      </c>
      <c r="E139" t="b">
        <v>0</v>
      </c>
    </row>
    <row r="140" spans="1:5" x14ac:dyDescent="0.25">
      <c r="A140" s="32">
        <v>44404</v>
      </c>
      <c r="B140" t="s">
        <v>242</v>
      </c>
      <c r="C140" t="s">
        <v>82</v>
      </c>
      <c r="E140" t="b">
        <v>0</v>
      </c>
    </row>
    <row r="141" spans="1:5" x14ac:dyDescent="0.25">
      <c r="A141" s="32">
        <v>44409</v>
      </c>
      <c r="B141" t="s">
        <v>245</v>
      </c>
      <c r="C141" t="s">
        <v>101</v>
      </c>
      <c r="D141" t="s">
        <v>246</v>
      </c>
      <c r="E141" t="b">
        <v>0</v>
      </c>
    </row>
    <row r="142" spans="1:5" x14ac:dyDescent="0.25">
      <c r="A142" s="32">
        <v>44412</v>
      </c>
      <c r="B142" t="s">
        <v>247</v>
      </c>
      <c r="C142" t="s">
        <v>82</v>
      </c>
      <c r="E142" t="b">
        <v>0</v>
      </c>
    </row>
    <row r="143" spans="1:5" x14ac:dyDescent="0.25">
      <c r="A143" s="32">
        <v>44415</v>
      </c>
      <c r="B143" t="s">
        <v>248</v>
      </c>
      <c r="C143" t="s">
        <v>82</v>
      </c>
      <c r="E143" t="b">
        <v>0</v>
      </c>
    </row>
    <row r="144" spans="1:5" x14ac:dyDescent="0.25">
      <c r="A144" s="32">
        <v>44417</v>
      </c>
      <c r="B144" t="s">
        <v>249</v>
      </c>
      <c r="C144" t="s">
        <v>84</v>
      </c>
      <c r="D144" t="s">
        <v>193</v>
      </c>
      <c r="E144" t="b">
        <v>0</v>
      </c>
    </row>
    <row r="145" spans="1:5" x14ac:dyDescent="0.25">
      <c r="A145" s="32">
        <v>44418</v>
      </c>
      <c r="B145" t="s">
        <v>253</v>
      </c>
      <c r="C145" t="s">
        <v>138</v>
      </c>
      <c r="E145" t="b">
        <v>0</v>
      </c>
    </row>
    <row r="146" spans="1:5" x14ac:dyDescent="0.25">
      <c r="A146" s="32">
        <v>44423</v>
      </c>
      <c r="B146" t="s">
        <v>250</v>
      </c>
      <c r="C146" t="s">
        <v>78</v>
      </c>
      <c r="E146" t="b">
        <v>0</v>
      </c>
    </row>
    <row r="147" spans="1:5" x14ac:dyDescent="0.25">
      <c r="A147" s="32">
        <v>44424</v>
      </c>
      <c r="B147" t="s">
        <v>251</v>
      </c>
      <c r="C147" t="s">
        <v>84</v>
      </c>
      <c r="D147" t="s">
        <v>127</v>
      </c>
      <c r="E147" t="b">
        <v>0</v>
      </c>
    </row>
    <row r="148" spans="1:5" x14ac:dyDescent="0.25">
      <c r="A148" s="32">
        <v>44427</v>
      </c>
      <c r="B148" t="s">
        <v>252</v>
      </c>
      <c r="C148" t="s">
        <v>82</v>
      </c>
      <c r="E148" t="b">
        <v>0</v>
      </c>
    </row>
    <row r="149" spans="1:5" x14ac:dyDescent="0.25">
      <c r="A149" s="32">
        <v>44428</v>
      </c>
      <c r="B149" t="s">
        <v>254</v>
      </c>
      <c r="C149" t="s">
        <v>84</v>
      </c>
      <c r="D149" t="s">
        <v>142</v>
      </c>
      <c r="E149" t="b">
        <v>0</v>
      </c>
    </row>
    <row r="150" spans="1:5" x14ac:dyDescent="0.25">
      <c r="A150" s="32">
        <v>44429</v>
      </c>
      <c r="B150" t="s">
        <v>255</v>
      </c>
      <c r="C150" t="s">
        <v>82</v>
      </c>
      <c r="E150" t="b">
        <v>0</v>
      </c>
    </row>
    <row r="151" spans="1:5" x14ac:dyDescent="0.25">
      <c r="A151" s="32">
        <v>44434</v>
      </c>
      <c r="B151" t="s">
        <v>256</v>
      </c>
      <c r="C151" t="s">
        <v>82</v>
      </c>
      <c r="E151" t="b">
        <v>0</v>
      </c>
    </row>
    <row r="152" spans="1:5" x14ac:dyDescent="0.25">
      <c r="A152" s="32">
        <v>44435</v>
      </c>
      <c r="B152" t="s">
        <v>257</v>
      </c>
      <c r="C152" t="s">
        <v>84</v>
      </c>
      <c r="D152" t="s">
        <v>88</v>
      </c>
      <c r="E152" t="b">
        <v>0</v>
      </c>
    </row>
    <row r="153" spans="1:5" x14ac:dyDescent="0.25">
      <c r="A153" s="32">
        <v>44445</v>
      </c>
      <c r="B153" t="s">
        <v>11</v>
      </c>
      <c r="C153" t="s">
        <v>76</v>
      </c>
      <c r="E153" t="b">
        <v>1</v>
      </c>
    </row>
    <row r="154" spans="1:5" x14ac:dyDescent="0.25">
      <c r="A154" s="32">
        <v>44446</v>
      </c>
      <c r="B154" t="s">
        <v>265</v>
      </c>
      <c r="C154" t="s">
        <v>84</v>
      </c>
      <c r="D154" t="s">
        <v>266</v>
      </c>
      <c r="E154" t="b">
        <v>0</v>
      </c>
    </row>
    <row r="155" spans="1:5" x14ac:dyDescent="0.25">
      <c r="A155" s="32">
        <v>44448</v>
      </c>
      <c r="B155" t="s">
        <v>258</v>
      </c>
      <c r="C155" t="s">
        <v>101</v>
      </c>
      <c r="D155" t="s">
        <v>213</v>
      </c>
      <c r="E155" t="b">
        <v>0</v>
      </c>
    </row>
    <row r="156" spans="1:5" x14ac:dyDescent="0.25">
      <c r="A156" s="32">
        <v>44450</v>
      </c>
      <c r="B156" t="s">
        <v>259</v>
      </c>
      <c r="C156" t="s">
        <v>82</v>
      </c>
      <c r="E156" t="b">
        <v>0</v>
      </c>
    </row>
    <row r="157" spans="1:5" x14ac:dyDescent="0.25">
      <c r="A157" s="32">
        <v>44450</v>
      </c>
      <c r="B157" t="s">
        <v>260</v>
      </c>
      <c r="C157" t="s">
        <v>82</v>
      </c>
      <c r="E157" t="b">
        <v>0</v>
      </c>
    </row>
    <row r="158" spans="1:5" x14ac:dyDescent="0.25">
      <c r="A158" s="32">
        <v>44451</v>
      </c>
      <c r="B158" t="s">
        <v>261</v>
      </c>
      <c r="C158" t="s">
        <v>82</v>
      </c>
      <c r="E158" t="b">
        <v>0</v>
      </c>
    </row>
    <row r="159" spans="1:5" x14ac:dyDescent="0.25">
      <c r="A159" s="32">
        <v>44455</v>
      </c>
      <c r="B159" t="s">
        <v>271</v>
      </c>
      <c r="C159" t="s">
        <v>105</v>
      </c>
      <c r="E159" t="b">
        <v>0</v>
      </c>
    </row>
    <row r="160" spans="1:5" x14ac:dyDescent="0.25">
      <c r="A160" s="32">
        <v>44456</v>
      </c>
      <c r="B160" t="s">
        <v>262</v>
      </c>
      <c r="C160" t="s">
        <v>82</v>
      </c>
      <c r="E160" t="b">
        <v>0</v>
      </c>
    </row>
    <row r="161" spans="1:5" x14ac:dyDescent="0.25">
      <c r="A161" s="32">
        <v>44456</v>
      </c>
      <c r="B161" t="s">
        <v>264</v>
      </c>
      <c r="C161" t="s">
        <v>82</v>
      </c>
      <c r="E161" t="b">
        <v>0</v>
      </c>
    </row>
    <row r="162" spans="1:5" x14ac:dyDescent="0.25">
      <c r="A162" s="32">
        <v>44457</v>
      </c>
      <c r="B162" t="s">
        <v>263</v>
      </c>
      <c r="C162" t="s">
        <v>82</v>
      </c>
      <c r="E162" t="b">
        <v>0</v>
      </c>
    </row>
    <row r="163" spans="1:5" x14ac:dyDescent="0.25">
      <c r="A163" s="32">
        <v>44457</v>
      </c>
      <c r="B163" t="s">
        <v>267</v>
      </c>
      <c r="C163" t="s">
        <v>82</v>
      </c>
      <c r="E163" t="b">
        <v>0</v>
      </c>
    </row>
    <row r="164" spans="1:5" x14ac:dyDescent="0.25">
      <c r="A164" s="32">
        <v>44460</v>
      </c>
      <c r="B164" t="s">
        <v>272</v>
      </c>
      <c r="C164" t="s">
        <v>105</v>
      </c>
      <c r="E164" t="b">
        <v>0</v>
      </c>
    </row>
    <row r="165" spans="1:5" x14ac:dyDescent="0.25">
      <c r="A165" s="32">
        <v>44461</v>
      </c>
      <c r="B165" t="s">
        <v>268</v>
      </c>
      <c r="C165" t="s">
        <v>136</v>
      </c>
      <c r="E165" t="b">
        <v>0</v>
      </c>
    </row>
    <row r="166" spans="1:5" x14ac:dyDescent="0.25">
      <c r="A166" s="32">
        <v>44461</v>
      </c>
      <c r="B166" t="s">
        <v>159</v>
      </c>
      <c r="C166" t="s">
        <v>101</v>
      </c>
      <c r="D166" t="s">
        <v>191</v>
      </c>
      <c r="E166" t="b">
        <v>0</v>
      </c>
    </row>
    <row r="167" spans="1:5" x14ac:dyDescent="0.25">
      <c r="A167" s="32">
        <v>44465</v>
      </c>
      <c r="B167" t="s">
        <v>270</v>
      </c>
      <c r="C167" t="s">
        <v>82</v>
      </c>
      <c r="E167" t="b">
        <v>0</v>
      </c>
    </row>
    <row r="168" spans="1:5" x14ac:dyDescent="0.25">
      <c r="A168" s="32">
        <v>44466</v>
      </c>
      <c r="B168" t="s">
        <v>275</v>
      </c>
      <c r="C168" t="s">
        <v>105</v>
      </c>
      <c r="E168" t="b">
        <v>0</v>
      </c>
    </row>
    <row r="169" spans="1:5" x14ac:dyDescent="0.25">
      <c r="A169" s="32">
        <v>44467</v>
      </c>
      <c r="B169" t="s">
        <v>277</v>
      </c>
      <c r="C169" t="s">
        <v>105</v>
      </c>
      <c r="E169" t="b">
        <v>0</v>
      </c>
    </row>
    <row r="170" spans="1:5" x14ac:dyDescent="0.25">
      <c r="A170" s="32">
        <v>44468</v>
      </c>
      <c r="B170" t="s">
        <v>278</v>
      </c>
      <c r="C170" t="s">
        <v>105</v>
      </c>
      <c r="E170" t="b">
        <v>0</v>
      </c>
    </row>
    <row r="171" spans="1:5" x14ac:dyDescent="0.25">
      <c r="A171" s="32">
        <v>44473</v>
      </c>
      <c r="B171" t="s">
        <v>273</v>
      </c>
      <c r="C171" t="s">
        <v>78</v>
      </c>
      <c r="E171" t="b">
        <v>0</v>
      </c>
    </row>
    <row r="172" spans="1:5" x14ac:dyDescent="0.25">
      <c r="A172" s="32">
        <v>44473</v>
      </c>
      <c r="B172" t="s">
        <v>477</v>
      </c>
      <c r="C172" t="s">
        <v>84</v>
      </c>
      <c r="D172" t="s">
        <v>246</v>
      </c>
      <c r="E172" t="b">
        <v>0</v>
      </c>
    </row>
    <row r="173" spans="1:5" x14ac:dyDescent="0.25">
      <c r="A173" s="32">
        <v>44473</v>
      </c>
      <c r="B173" t="s">
        <v>274</v>
      </c>
      <c r="C173" t="s">
        <v>82</v>
      </c>
      <c r="E173" t="b">
        <v>0</v>
      </c>
    </row>
    <row r="174" spans="1:5" x14ac:dyDescent="0.25">
      <c r="A174" s="32">
        <v>44478</v>
      </c>
      <c r="B174" t="s">
        <v>276</v>
      </c>
      <c r="C174" t="s">
        <v>82</v>
      </c>
      <c r="E174" t="b">
        <v>0</v>
      </c>
    </row>
    <row r="175" spans="1:5" x14ac:dyDescent="0.25">
      <c r="A175" s="32">
        <v>44480</v>
      </c>
      <c r="B175" t="s">
        <v>12</v>
      </c>
      <c r="C175" t="s">
        <v>76</v>
      </c>
      <c r="E175" t="b">
        <v>0</v>
      </c>
    </row>
    <row r="176" spans="1:5" x14ac:dyDescent="0.25">
      <c r="A176" s="32">
        <v>44480</v>
      </c>
      <c r="B176" t="s">
        <v>478</v>
      </c>
      <c r="C176" t="s">
        <v>84</v>
      </c>
      <c r="D176" t="s">
        <v>179</v>
      </c>
      <c r="E176" t="b">
        <v>0</v>
      </c>
    </row>
    <row r="177" spans="1:5" x14ac:dyDescent="0.25">
      <c r="A177" s="32">
        <v>44480</v>
      </c>
      <c r="B177" t="s">
        <v>479</v>
      </c>
      <c r="C177" t="s">
        <v>84</v>
      </c>
      <c r="D177" t="s">
        <v>85</v>
      </c>
      <c r="E177" t="b">
        <v>0</v>
      </c>
    </row>
    <row r="178" spans="1:5" x14ac:dyDescent="0.25">
      <c r="A178" s="32">
        <v>44480</v>
      </c>
      <c r="B178" t="s">
        <v>269</v>
      </c>
      <c r="C178" t="s">
        <v>84</v>
      </c>
      <c r="D178" t="s">
        <v>279</v>
      </c>
      <c r="E178" t="b">
        <v>0</v>
      </c>
    </row>
    <row r="179" spans="1:5" x14ac:dyDescent="0.25">
      <c r="A179" s="32">
        <v>44480</v>
      </c>
      <c r="B179" t="s">
        <v>280</v>
      </c>
      <c r="C179" t="s">
        <v>84</v>
      </c>
      <c r="D179" t="s">
        <v>480</v>
      </c>
      <c r="E179" t="b">
        <v>0</v>
      </c>
    </row>
    <row r="180" spans="1:5" x14ac:dyDescent="0.25">
      <c r="A180" s="32">
        <v>44480</v>
      </c>
      <c r="B180" t="s">
        <v>306</v>
      </c>
      <c r="C180" t="s">
        <v>84</v>
      </c>
      <c r="D180" t="s">
        <v>179</v>
      </c>
      <c r="E180" t="b">
        <v>0</v>
      </c>
    </row>
    <row r="181" spans="1:5" x14ac:dyDescent="0.25">
      <c r="A181" s="32">
        <v>44482</v>
      </c>
      <c r="B181" t="s">
        <v>281</v>
      </c>
      <c r="C181" t="s">
        <v>82</v>
      </c>
      <c r="E181" t="b">
        <v>0</v>
      </c>
    </row>
    <row r="182" spans="1:5" x14ac:dyDescent="0.25">
      <c r="A182" s="32">
        <v>44484</v>
      </c>
      <c r="B182" t="s">
        <v>282</v>
      </c>
      <c r="C182" t="s">
        <v>82</v>
      </c>
      <c r="E182" t="b">
        <v>0</v>
      </c>
    </row>
    <row r="183" spans="1:5" x14ac:dyDescent="0.25">
      <c r="A183" s="32">
        <v>44484</v>
      </c>
      <c r="B183" t="s">
        <v>283</v>
      </c>
      <c r="C183" t="s">
        <v>82</v>
      </c>
      <c r="E183" t="b">
        <v>0</v>
      </c>
    </row>
    <row r="184" spans="1:5" x14ac:dyDescent="0.25">
      <c r="A184" s="32">
        <v>44485</v>
      </c>
      <c r="B184" t="s">
        <v>284</v>
      </c>
      <c r="C184" t="s">
        <v>82</v>
      </c>
      <c r="D184" t="s">
        <v>285</v>
      </c>
      <c r="E184" t="b">
        <v>0</v>
      </c>
    </row>
    <row r="185" spans="1:5" x14ac:dyDescent="0.25">
      <c r="A185" s="32">
        <v>44487</v>
      </c>
      <c r="B185" t="s">
        <v>286</v>
      </c>
      <c r="C185" t="s">
        <v>84</v>
      </c>
      <c r="D185" t="s">
        <v>112</v>
      </c>
      <c r="E185" t="b">
        <v>0</v>
      </c>
    </row>
    <row r="186" spans="1:5" x14ac:dyDescent="0.25">
      <c r="A186" s="32">
        <v>44488</v>
      </c>
      <c r="B186" t="s">
        <v>287</v>
      </c>
      <c r="C186" t="s">
        <v>138</v>
      </c>
      <c r="E186" t="b">
        <v>0</v>
      </c>
    </row>
    <row r="187" spans="1:5" x14ac:dyDescent="0.25">
      <c r="A187" s="32">
        <v>44498</v>
      </c>
      <c r="B187" t="s">
        <v>288</v>
      </c>
      <c r="C187" t="s">
        <v>84</v>
      </c>
      <c r="D187" t="s">
        <v>289</v>
      </c>
      <c r="E187" t="b">
        <v>0</v>
      </c>
    </row>
    <row r="188" spans="1:5" x14ac:dyDescent="0.25">
      <c r="A188" s="32">
        <v>44500</v>
      </c>
      <c r="B188" t="s">
        <v>290</v>
      </c>
      <c r="C188" t="s">
        <v>82</v>
      </c>
      <c r="E188" t="b">
        <v>0</v>
      </c>
    </row>
    <row r="189" spans="1:5" x14ac:dyDescent="0.25">
      <c r="A189" s="32">
        <v>44501</v>
      </c>
      <c r="B189" t="s">
        <v>291</v>
      </c>
      <c r="C189" t="s">
        <v>78</v>
      </c>
      <c r="E189" t="b">
        <v>0</v>
      </c>
    </row>
    <row r="190" spans="1:5" x14ac:dyDescent="0.25">
      <c r="A190" s="32">
        <v>44502</v>
      </c>
      <c r="B190" t="s">
        <v>294</v>
      </c>
      <c r="C190" t="s">
        <v>84</v>
      </c>
      <c r="D190" t="s">
        <v>85</v>
      </c>
      <c r="E190" t="b">
        <v>0</v>
      </c>
    </row>
    <row r="191" spans="1:5" x14ac:dyDescent="0.25">
      <c r="A191" s="32">
        <v>44504</v>
      </c>
      <c r="B191" t="s">
        <v>296</v>
      </c>
      <c r="C191" t="s">
        <v>297</v>
      </c>
      <c r="E191" t="b">
        <v>0</v>
      </c>
    </row>
    <row r="192" spans="1:5" x14ac:dyDescent="0.25">
      <c r="A192" s="32">
        <v>44507</v>
      </c>
      <c r="B192" t="s">
        <v>292</v>
      </c>
      <c r="C192" t="s">
        <v>130</v>
      </c>
      <c r="E192" t="b">
        <v>0</v>
      </c>
    </row>
    <row r="193" spans="1:5" x14ac:dyDescent="0.25">
      <c r="A193" s="32">
        <v>44507</v>
      </c>
      <c r="B193" t="s">
        <v>293</v>
      </c>
      <c r="C193" t="s">
        <v>99</v>
      </c>
      <c r="E193" t="b">
        <v>0</v>
      </c>
    </row>
    <row r="194" spans="1:5" x14ac:dyDescent="0.25">
      <c r="A194" s="32">
        <v>44510</v>
      </c>
      <c r="B194" t="s">
        <v>295</v>
      </c>
      <c r="C194" t="s">
        <v>82</v>
      </c>
      <c r="E194" t="b">
        <v>0</v>
      </c>
    </row>
    <row r="195" spans="1:5" x14ac:dyDescent="0.25">
      <c r="A195" s="32">
        <v>44511</v>
      </c>
      <c r="B195" t="s">
        <v>74</v>
      </c>
      <c r="C195" t="s">
        <v>76</v>
      </c>
      <c r="E195" t="b">
        <v>0</v>
      </c>
    </row>
    <row r="196" spans="1:5" x14ac:dyDescent="0.25">
      <c r="A196" s="32">
        <v>44525</v>
      </c>
      <c r="B196" t="s">
        <v>13</v>
      </c>
      <c r="C196" t="s">
        <v>76</v>
      </c>
      <c r="E196" t="b">
        <v>1</v>
      </c>
    </row>
    <row r="197" spans="1:5" x14ac:dyDescent="0.25">
      <c r="A197" s="32">
        <v>44526</v>
      </c>
      <c r="B197" t="s">
        <v>181</v>
      </c>
      <c r="C197" t="s">
        <v>84</v>
      </c>
      <c r="D197" t="s">
        <v>182</v>
      </c>
      <c r="E197" t="b">
        <v>0</v>
      </c>
    </row>
    <row r="198" spans="1:5" x14ac:dyDescent="0.25">
      <c r="A198" s="32">
        <v>44526</v>
      </c>
      <c r="B198" t="s">
        <v>113</v>
      </c>
      <c r="C198" t="s">
        <v>84</v>
      </c>
      <c r="D198" t="s">
        <v>298</v>
      </c>
      <c r="E198" t="b">
        <v>0</v>
      </c>
    </row>
    <row r="199" spans="1:5" x14ac:dyDescent="0.25">
      <c r="A199" s="32">
        <v>44526</v>
      </c>
      <c r="B199" t="s">
        <v>299</v>
      </c>
      <c r="C199" t="s">
        <v>84</v>
      </c>
      <c r="D199" t="s">
        <v>300</v>
      </c>
      <c r="E199" t="b">
        <v>0</v>
      </c>
    </row>
    <row r="200" spans="1:5" x14ac:dyDescent="0.25">
      <c r="A200" s="32">
        <v>44526</v>
      </c>
      <c r="B200" t="s">
        <v>301</v>
      </c>
      <c r="C200" t="s">
        <v>84</v>
      </c>
      <c r="D200" t="s">
        <v>302</v>
      </c>
      <c r="E200" t="b">
        <v>0</v>
      </c>
    </row>
    <row r="201" spans="1:5" x14ac:dyDescent="0.25">
      <c r="A201" s="32">
        <v>44526</v>
      </c>
      <c r="B201" t="s">
        <v>303</v>
      </c>
      <c r="C201" t="s">
        <v>84</v>
      </c>
      <c r="D201" t="s">
        <v>289</v>
      </c>
      <c r="E201" t="b">
        <v>0</v>
      </c>
    </row>
    <row r="202" spans="1:5" x14ac:dyDescent="0.25">
      <c r="A202" s="32">
        <v>44526</v>
      </c>
      <c r="B202" t="s">
        <v>304</v>
      </c>
      <c r="C202" t="s">
        <v>84</v>
      </c>
      <c r="D202" t="s">
        <v>305</v>
      </c>
      <c r="E202" t="b">
        <v>0</v>
      </c>
    </row>
    <row r="203" spans="1:5" x14ac:dyDescent="0.25">
      <c r="A203" s="32">
        <v>44526</v>
      </c>
      <c r="B203" t="s">
        <v>72</v>
      </c>
      <c r="C203" t="s">
        <v>82</v>
      </c>
      <c r="E203" t="b">
        <v>0</v>
      </c>
    </row>
    <row r="204" spans="1:5" x14ac:dyDescent="0.25">
      <c r="A204" s="32">
        <v>44526</v>
      </c>
      <c r="B204" t="s">
        <v>306</v>
      </c>
      <c r="C204" t="s">
        <v>84</v>
      </c>
      <c r="D204" t="s">
        <v>481</v>
      </c>
      <c r="E204" t="b">
        <v>0</v>
      </c>
    </row>
    <row r="205" spans="1:5" x14ac:dyDescent="0.25">
      <c r="A205" s="32">
        <v>44526</v>
      </c>
      <c r="B205" t="s">
        <v>482</v>
      </c>
      <c r="C205" t="s">
        <v>82</v>
      </c>
      <c r="E205" t="b">
        <v>0</v>
      </c>
    </row>
    <row r="206" spans="1:5" x14ac:dyDescent="0.25">
      <c r="A206" s="32">
        <v>44528</v>
      </c>
      <c r="B206" t="s">
        <v>307</v>
      </c>
      <c r="C206" t="s">
        <v>78</v>
      </c>
      <c r="E206" t="b">
        <v>0</v>
      </c>
    </row>
    <row r="207" spans="1:5" x14ac:dyDescent="0.25">
      <c r="A207" s="32">
        <v>44529</v>
      </c>
      <c r="B207" t="s">
        <v>313</v>
      </c>
      <c r="C207" t="s">
        <v>105</v>
      </c>
      <c r="E207" t="b">
        <v>0</v>
      </c>
    </row>
    <row r="208" spans="1:5" x14ac:dyDescent="0.25">
      <c r="A208" s="32">
        <v>44529</v>
      </c>
      <c r="B208" t="s">
        <v>308</v>
      </c>
      <c r="C208" t="s">
        <v>82</v>
      </c>
      <c r="E208" t="b">
        <v>0</v>
      </c>
    </row>
    <row r="209" spans="1:5" x14ac:dyDescent="0.25">
      <c r="A209" s="32">
        <v>44531</v>
      </c>
      <c r="B209" t="s">
        <v>100</v>
      </c>
      <c r="C209" t="s">
        <v>101</v>
      </c>
      <c r="D209" t="s">
        <v>309</v>
      </c>
      <c r="E209" t="b">
        <v>0</v>
      </c>
    </row>
    <row r="210" spans="1:5" x14ac:dyDescent="0.25">
      <c r="A210" s="32">
        <v>44536</v>
      </c>
      <c r="B210" t="s">
        <v>319</v>
      </c>
      <c r="C210" t="s">
        <v>105</v>
      </c>
      <c r="E210" t="b">
        <v>0</v>
      </c>
    </row>
    <row r="211" spans="1:5" x14ac:dyDescent="0.25">
      <c r="A211" s="32">
        <v>44536</v>
      </c>
      <c r="B211" t="s">
        <v>310</v>
      </c>
      <c r="C211" t="s">
        <v>82</v>
      </c>
      <c r="E211" t="b">
        <v>0</v>
      </c>
    </row>
    <row r="212" spans="1:5" x14ac:dyDescent="0.25">
      <c r="A212" s="32">
        <v>44537</v>
      </c>
      <c r="B212" t="s">
        <v>311</v>
      </c>
      <c r="C212" t="s">
        <v>82</v>
      </c>
      <c r="E212" t="b">
        <v>0</v>
      </c>
    </row>
    <row r="213" spans="1:5" x14ac:dyDescent="0.25">
      <c r="A213" s="32">
        <v>44538</v>
      </c>
      <c r="B213" t="s">
        <v>312</v>
      </c>
      <c r="C213" t="s">
        <v>78</v>
      </c>
      <c r="E213" t="b">
        <v>0</v>
      </c>
    </row>
    <row r="214" spans="1:5" x14ac:dyDescent="0.25">
      <c r="A214" s="32">
        <v>44542</v>
      </c>
      <c r="B214" t="s">
        <v>314</v>
      </c>
      <c r="C214" t="s">
        <v>78</v>
      </c>
      <c r="E214" t="b">
        <v>0</v>
      </c>
    </row>
    <row r="215" spans="1:5" x14ac:dyDescent="0.25">
      <c r="A215" s="32">
        <v>44543</v>
      </c>
      <c r="B215" t="s">
        <v>315</v>
      </c>
      <c r="C215" t="s">
        <v>82</v>
      </c>
      <c r="E215" t="b">
        <v>0</v>
      </c>
    </row>
    <row r="216" spans="1:5" x14ac:dyDescent="0.25">
      <c r="A216" s="32">
        <v>44545</v>
      </c>
      <c r="B216" t="s">
        <v>316</v>
      </c>
      <c r="C216" t="s">
        <v>82</v>
      </c>
      <c r="E216" t="b">
        <v>0</v>
      </c>
    </row>
    <row r="217" spans="1:5" x14ac:dyDescent="0.25">
      <c r="A217" s="32">
        <v>44547</v>
      </c>
      <c r="B217" t="s">
        <v>317</v>
      </c>
      <c r="C217" t="s">
        <v>82</v>
      </c>
      <c r="E217" t="b">
        <v>0</v>
      </c>
    </row>
    <row r="218" spans="1:5" x14ac:dyDescent="0.25">
      <c r="A218" s="32">
        <v>44547</v>
      </c>
      <c r="B218" t="s">
        <v>318</v>
      </c>
      <c r="C218" t="s">
        <v>82</v>
      </c>
      <c r="E218" t="b">
        <v>0</v>
      </c>
    </row>
    <row r="219" spans="1:5" x14ac:dyDescent="0.25">
      <c r="A219" s="32">
        <v>44551</v>
      </c>
      <c r="B219" t="s">
        <v>320</v>
      </c>
      <c r="C219" t="s">
        <v>136</v>
      </c>
      <c r="E219" t="b">
        <v>0</v>
      </c>
    </row>
    <row r="220" spans="1:5" x14ac:dyDescent="0.25">
      <c r="A220" s="32">
        <v>44554</v>
      </c>
      <c r="B220" t="s">
        <v>483</v>
      </c>
      <c r="C220" t="s">
        <v>76</v>
      </c>
      <c r="E220" t="b">
        <v>0</v>
      </c>
    </row>
    <row r="221" spans="1:5" x14ac:dyDescent="0.25">
      <c r="A221" s="32">
        <v>44554</v>
      </c>
      <c r="B221" t="s">
        <v>18</v>
      </c>
      <c r="C221" t="s">
        <v>117</v>
      </c>
      <c r="E221" t="b">
        <v>1</v>
      </c>
    </row>
    <row r="222" spans="1:5" x14ac:dyDescent="0.25">
      <c r="A222" s="32">
        <v>44555</v>
      </c>
      <c r="B222" t="s">
        <v>19</v>
      </c>
      <c r="C222" t="s">
        <v>76</v>
      </c>
      <c r="E222" t="b">
        <v>0</v>
      </c>
    </row>
    <row r="223" spans="1:5" x14ac:dyDescent="0.25">
      <c r="A223" s="32">
        <v>44556</v>
      </c>
      <c r="B223" t="s">
        <v>321</v>
      </c>
      <c r="C223" t="s">
        <v>82</v>
      </c>
      <c r="E223" t="b">
        <v>0</v>
      </c>
    </row>
    <row r="224" spans="1:5" x14ac:dyDescent="0.25">
      <c r="A224" s="32">
        <v>44556</v>
      </c>
      <c r="B224" t="s">
        <v>322</v>
      </c>
      <c r="C224" t="s">
        <v>84</v>
      </c>
      <c r="D224" t="s">
        <v>484</v>
      </c>
      <c r="E224" t="b">
        <v>0</v>
      </c>
    </row>
    <row r="225" spans="1:5" x14ac:dyDescent="0.25">
      <c r="A225" s="32">
        <v>44561</v>
      </c>
      <c r="B225" t="s">
        <v>485</v>
      </c>
      <c r="C225" t="s">
        <v>76</v>
      </c>
      <c r="E225" t="b">
        <v>0</v>
      </c>
    </row>
    <row r="226" spans="1:5" x14ac:dyDescent="0.25">
      <c r="A226" s="32">
        <v>44561</v>
      </c>
      <c r="B226" t="s">
        <v>323</v>
      </c>
      <c r="C226" t="s">
        <v>82</v>
      </c>
      <c r="E226" t="b">
        <v>0</v>
      </c>
    </row>
    <row r="227" spans="1:5" x14ac:dyDescent="0.25">
      <c r="A227" s="32">
        <v>44228</v>
      </c>
      <c r="B227" t="s">
        <v>486</v>
      </c>
      <c r="C227" t="s">
        <v>487</v>
      </c>
      <c r="E227" t="b">
        <v>0</v>
      </c>
    </row>
    <row r="228" spans="1:5" x14ac:dyDescent="0.25">
      <c r="A228" s="32">
        <v>44256</v>
      </c>
      <c r="B228" t="s">
        <v>488</v>
      </c>
      <c r="C228" t="s">
        <v>487</v>
      </c>
      <c r="E228" t="b">
        <v>0</v>
      </c>
    </row>
    <row r="229" spans="1:5" x14ac:dyDescent="0.25">
      <c r="A229" s="32">
        <v>44330</v>
      </c>
      <c r="B229" t="s">
        <v>269</v>
      </c>
      <c r="C229" t="s">
        <v>489</v>
      </c>
      <c r="D229" t="s">
        <v>490</v>
      </c>
      <c r="E229" t="b">
        <v>0</v>
      </c>
    </row>
    <row r="230" spans="1:5" x14ac:dyDescent="0.25">
      <c r="A230" s="32">
        <v>44349</v>
      </c>
      <c r="B230" t="s">
        <v>269</v>
      </c>
      <c r="C230" t="s">
        <v>489</v>
      </c>
      <c r="D230" t="s">
        <v>109</v>
      </c>
      <c r="E230" t="b">
        <v>0</v>
      </c>
    </row>
    <row r="231" spans="1:5" x14ac:dyDescent="0.25">
      <c r="A231" s="32">
        <v>44463</v>
      </c>
      <c r="B231" t="s">
        <v>269</v>
      </c>
      <c r="C231" t="s">
        <v>489</v>
      </c>
      <c r="D231" t="s">
        <v>491</v>
      </c>
      <c r="E231" t="b">
        <v>0</v>
      </c>
    </row>
    <row r="232" spans="1:5" x14ac:dyDescent="0.25">
      <c r="A232" s="32">
        <v>44463</v>
      </c>
      <c r="B232" t="s">
        <v>306</v>
      </c>
      <c r="C232" t="s">
        <v>489</v>
      </c>
      <c r="D232" t="s">
        <v>492</v>
      </c>
      <c r="E232" t="b">
        <v>0</v>
      </c>
    </row>
    <row r="233" spans="1:5" x14ac:dyDescent="0.25">
      <c r="A233" s="32">
        <v>44463</v>
      </c>
      <c r="B233" t="s">
        <v>493</v>
      </c>
      <c r="C233" t="s">
        <v>489</v>
      </c>
      <c r="D233" t="s">
        <v>494</v>
      </c>
      <c r="E233" t="b">
        <v>0</v>
      </c>
    </row>
    <row r="234" spans="1:5" x14ac:dyDescent="0.25">
      <c r="A234" s="32">
        <v>44466</v>
      </c>
      <c r="B234" t="s">
        <v>495</v>
      </c>
      <c r="C234" t="s">
        <v>489</v>
      </c>
      <c r="D234" t="s">
        <v>237</v>
      </c>
      <c r="E234" t="b">
        <v>0</v>
      </c>
    </row>
    <row r="235" spans="1:5" x14ac:dyDescent="0.25">
      <c r="A235" s="32">
        <v>44480</v>
      </c>
      <c r="B235" t="s">
        <v>12</v>
      </c>
      <c r="C235" t="s">
        <v>496</v>
      </c>
      <c r="D235" t="s">
        <v>237</v>
      </c>
      <c r="E235" t="b">
        <v>0</v>
      </c>
    </row>
    <row r="236" spans="1:5" x14ac:dyDescent="0.25">
      <c r="A236" s="32">
        <v>44480</v>
      </c>
      <c r="B236" t="s">
        <v>497</v>
      </c>
      <c r="C236" t="s">
        <v>489</v>
      </c>
      <c r="D236" t="s">
        <v>142</v>
      </c>
      <c r="E236" t="b">
        <v>0</v>
      </c>
    </row>
    <row r="237" spans="1:5" x14ac:dyDescent="0.25">
      <c r="A237" s="32">
        <v>44480</v>
      </c>
      <c r="B237" t="s">
        <v>269</v>
      </c>
      <c r="C237" t="s">
        <v>489</v>
      </c>
      <c r="D237" t="s">
        <v>172</v>
      </c>
      <c r="E237" t="b">
        <v>0</v>
      </c>
    </row>
    <row r="238" spans="1:5" x14ac:dyDescent="0.25">
      <c r="A238" s="32">
        <v>44480</v>
      </c>
      <c r="B238" t="s">
        <v>280</v>
      </c>
      <c r="C238" t="s">
        <v>489</v>
      </c>
      <c r="D238" t="s">
        <v>498</v>
      </c>
      <c r="E238" t="b">
        <v>0</v>
      </c>
    </row>
    <row r="239" spans="1:5" x14ac:dyDescent="0.25">
      <c r="A239" s="32">
        <v>44480</v>
      </c>
      <c r="B239" t="s">
        <v>499</v>
      </c>
      <c r="C239" t="s">
        <v>489</v>
      </c>
      <c r="D239" t="s">
        <v>500</v>
      </c>
      <c r="E239" t="b">
        <v>0</v>
      </c>
    </row>
    <row r="240" spans="1:5" x14ac:dyDescent="0.25">
      <c r="A240" s="32">
        <v>44531</v>
      </c>
      <c r="B240" t="s">
        <v>100</v>
      </c>
      <c r="C240" t="s">
        <v>489</v>
      </c>
      <c r="D240" t="s">
        <v>179</v>
      </c>
      <c r="E240" t="b">
        <v>0</v>
      </c>
    </row>
    <row r="244" spans="1:1" x14ac:dyDescent="0.25">
      <c r="A244" s="139"/>
    </row>
  </sheetData>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1" tint="0.499984740745262"/>
  </sheetPr>
  <dimension ref="A1:S200"/>
  <sheetViews>
    <sheetView showGridLines="0" workbookViewId="0"/>
  </sheetViews>
  <sheetFormatPr defaultRowHeight="15" x14ac:dyDescent="0.25"/>
  <cols>
    <col min="1" max="1" width="15" style="2" customWidth="1"/>
    <col min="2" max="2" width="24.7109375" bestFit="1" customWidth="1"/>
    <col min="4" max="4" width="28.5703125" bestFit="1" customWidth="1"/>
    <col min="5" max="5" width="3.7109375" customWidth="1"/>
    <col min="6" max="6" width="26.140625" bestFit="1" customWidth="1"/>
    <col min="7" max="7" width="3.7109375" customWidth="1"/>
    <col min="8" max="8" width="15.5703125" bestFit="1" customWidth="1"/>
    <col min="9" max="9" width="3.7109375" customWidth="1"/>
    <col min="10" max="10" width="12.5703125" bestFit="1" customWidth="1"/>
    <col min="11" max="11" width="3.7109375" customWidth="1"/>
    <col min="12" max="12" width="27.140625" bestFit="1" customWidth="1"/>
    <col min="13" max="13" width="3.7109375" customWidth="1"/>
    <col min="14" max="14" width="26.42578125" bestFit="1" customWidth="1"/>
    <col min="15" max="15" width="3.7109375" customWidth="1"/>
    <col min="16" max="16" width="12.140625" bestFit="1" customWidth="1"/>
    <col min="17" max="17" width="3.7109375" customWidth="1"/>
    <col min="18" max="18" width="26.7109375" bestFit="1" customWidth="1"/>
    <col min="19" max="19" width="9.5703125" bestFit="1" customWidth="1"/>
  </cols>
  <sheetData>
    <row r="1" spans="1:19" x14ac:dyDescent="0.25">
      <c r="A1" s="30" t="s">
        <v>43</v>
      </c>
      <c r="B1" s="31" t="s">
        <v>421</v>
      </c>
      <c r="C1" s="31" t="s">
        <v>44</v>
      </c>
      <c r="D1" s="31" t="s">
        <v>45</v>
      </c>
      <c r="F1" s="31" t="s">
        <v>332</v>
      </c>
      <c r="H1" s="31" t="s">
        <v>344</v>
      </c>
      <c r="J1" s="31" t="s">
        <v>339</v>
      </c>
      <c r="L1" s="104" t="s">
        <v>349</v>
      </c>
      <c r="N1" s="31" t="s">
        <v>353</v>
      </c>
      <c r="P1" s="31" t="s">
        <v>441</v>
      </c>
      <c r="R1" s="31" t="s">
        <v>548</v>
      </c>
      <c r="S1" s="31"/>
    </row>
    <row r="2" spans="1:19" x14ac:dyDescent="0.25">
      <c r="A2" s="28" t="s">
        <v>411</v>
      </c>
      <c r="B2" s="9" t="s">
        <v>430</v>
      </c>
      <c r="C2" s="9" t="s">
        <v>41</v>
      </c>
      <c r="D2" s="9"/>
      <c r="F2" s="103" t="s">
        <v>369</v>
      </c>
      <c r="H2" s="8" t="s">
        <v>325</v>
      </c>
      <c r="J2" s="8" t="s">
        <v>340</v>
      </c>
      <c r="L2" s="8" t="s">
        <v>424</v>
      </c>
      <c r="N2" s="103" t="s">
        <v>337</v>
      </c>
      <c r="P2" s="103" t="s">
        <v>325</v>
      </c>
      <c r="R2" s="8" t="s">
        <v>388</v>
      </c>
      <c r="S2" s="123">
        <f ca="1">TODAY()</f>
        <v>44285</v>
      </c>
    </row>
    <row r="3" spans="1:19" x14ac:dyDescent="0.25">
      <c r="A3" s="28" t="s">
        <v>412</v>
      </c>
      <c r="B3" s="9" t="s">
        <v>431</v>
      </c>
      <c r="C3" s="9" t="s">
        <v>41</v>
      </c>
      <c r="D3" s="9"/>
      <c r="F3" s="103" t="s">
        <v>365</v>
      </c>
      <c r="H3" s="8" t="s">
        <v>345</v>
      </c>
      <c r="J3" s="8" t="s">
        <v>341</v>
      </c>
      <c r="L3" s="8" t="s">
        <v>394</v>
      </c>
      <c r="N3" s="103" t="s">
        <v>20</v>
      </c>
      <c r="P3" s="103" t="s">
        <v>345</v>
      </c>
      <c r="R3" s="8" t="s">
        <v>389</v>
      </c>
      <c r="S3" s="123">
        <f ca="1">(TODAY())-8</f>
        <v>44277</v>
      </c>
    </row>
    <row r="4" spans="1:19" x14ac:dyDescent="0.25">
      <c r="A4" s="28" t="s">
        <v>413</v>
      </c>
      <c r="B4" s="9" t="s">
        <v>432</v>
      </c>
      <c r="C4" s="9" t="s">
        <v>41</v>
      </c>
      <c r="D4" s="9"/>
      <c r="F4" s="103" t="s">
        <v>366</v>
      </c>
      <c r="J4" s="8" t="s">
        <v>342</v>
      </c>
      <c r="L4" s="8" t="s">
        <v>392</v>
      </c>
      <c r="N4" s="103" t="s">
        <v>363</v>
      </c>
      <c r="R4" s="8"/>
      <c r="S4" s="8"/>
    </row>
    <row r="5" spans="1:19" x14ac:dyDescent="0.25">
      <c r="A5" s="7" t="s">
        <v>414</v>
      </c>
      <c r="B5" s="9" t="s">
        <v>433</v>
      </c>
      <c r="C5" s="9" t="s">
        <v>42</v>
      </c>
      <c r="D5" s="8" t="s">
        <v>423</v>
      </c>
      <c r="F5" s="103" t="s">
        <v>337</v>
      </c>
      <c r="L5" s="11" t="s">
        <v>348</v>
      </c>
      <c r="N5" s="103" t="s">
        <v>362</v>
      </c>
      <c r="R5" s="8"/>
      <c r="S5" s="8"/>
    </row>
    <row r="6" spans="1:19" x14ac:dyDescent="0.25">
      <c r="A6" s="7"/>
      <c r="B6" s="9"/>
      <c r="C6" s="103"/>
      <c r="D6" s="8"/>
      <c r="F6" s="103" t="s">
        <v>20</v>
      </c>
      <c r="L6" s="8" t="s">
        <v>425</v>
      </c>
      <c r="N6" s="103" t="s">
        <v>336</v>
      </c>
      <c r="R6" s="8"/>
      <c r="S6" s="8"/>
    </row>
    <row r="7" spans="1:19" x14ac:dyDescent="0.25">
      <c r="A7" s="28"/>
      <c r="B7" s="9"/>
      <c r="C7" s="9"/>
      <c r="D7" s="9"/>
      <c r="F7" s="103" t="s">
        <v>335</v>
      </c>
      <c r="L7" s="8" t="s">
        <v>346</v>
      </c>
      <c r="N7" s="103" t="s">
        <v>367</v>
      </c>
    </row>
    <row r="8" spans="1:19" x14ac:dyDescent="0.25">
      <c r="A8" s="28"/>
      <c r="B8" s="9"/>
      <c r="C8" s="9"/>
      <c r="D8" s="9"/>
      <c r="F8" s="103" t="s">
        <v>336</v>
      </c>
      <c r="L8" s="8" t="s">
        <v>428</v>
      </c>
      <c r="N8" s="103" t="s">
        <v>356</v>
      </c>
    </row>
    <row r="9" spans="1:19" x14ac:dyDescent="0.25">
      <c r="A9" s="7"/>
      <c r="B9" s="9"/>
      <c r="C9" s="9"/>
      <c r="D9" s="8"/>
      <c r="F9" s="8" t="s">
        <v>393</v>
      </c>
      <c r="L9" s="8" t="s">
        <v>429</v>
      </c>
      <c r="N9" s="103" t="s">
        <v>354</v>
      </c>
    </row>
    <row r="10" spans="1:19" x14ac:dyDescent="0.25">
      <c r="A10" s="7"/>
      <c r="B10" s="9"/>
      <c r="C10" s="9"/>
      <c r="D10" s="8"/>
      <c r="F10" s="103" t="s">
        <v>333</v>
      </c>
      <c r="L10" s="8" t="s">
        <v>364</v>
      </c>
      <c r="N10" s="103" t="s">
        <v>360</v>
      </c>
    </row>
    <row r="11" spans="1:19" x14ac:dyDescent="0.25">
      <c r="A11" s="28"/>
      <c r="B11" s="9"/>
      <c r="C11" s="9"/>
      <c r="D11" s="9"/>
      <c r="F11" s="103" t="s">
        <v>338</v>
      </c>
      <c r="L11" s="8" t="s">
        <v>426</v>
      </c>
      <c r="N11" s="103" t="s">
        <v>377</v>
      </c>
    </row>
    <row r="12" spans="1:19" x14ac:dyDescent="0.25">
      <c r="A12" s="28"/>
      <c r="B12" s="9"/>
      <c r="C12" s="9"/>
      <c r="D12" s="9"/>
      <c r="F12" s="8" t="s">
        <v>372</v>
      </c>
      <c r="L12" s="8" t="s">
        <v>361</v>
      </c>
    </row>
    <row r="13" spans="1:19" x14ac:dyDescent="0.25">
      <c r="A13" s="28"/>
      <c r="B13" s="9"/>
      <c r="C13" s="9"/>
      <c r="D13" s="9"/>
      <c r="F13" s="103" t="s">
        <v>368</v>
      </c>
      <c r="L13" s="8" t="s">
        <v>352</v>
      </c>
    </row>
    <row r="14" spans="1:19" x14ac:dyDescent="0.25">
      <c r="A14" s="28"/>
      <c r="B14" s="9"/>
      <c r="C14" s="9"/>
      <c r="D14" s="9"/>
      <c r="F14" s="8" t="s">
        <v>370</v>
      </c>
      <c r="L14" s="8" t="s">
        <v>427</v>
      </c>
    </row>
    <row r="15" spans="1:19" x14ac:dyDescent="0.25">
      <c r="A15" s="28"/>
      <c r="B15" s="9"/>
      <c r="C15" s="9"/>
      <c r="D15" s="9"/>
      <c r="F15" s="103" t="s">
        <v>334</v>
      </c>
      <c r="L15" s="8" t="s">
        <v>347</v>
      </c>
    </row>
    <row r="16" spans="1:19" x14ac:dyDescent="0.25">
      <c r="A16" s="7"/>
      <c r="B16" s="8"/>
      <c r="C16" s="9"/>
      <c r="D16" s="8"/>
      <c r="F16" s="8"/>
      <c r="L16" s="8" t="s">
        <v>351</v>
      </c>
    </row>
    <row r="17" spans="1:12" x14ac:dyDescent="0.25">
      <c r="A17" s="28"/>
      <c r="B17" s="9"/>
      <c r="C17" s="9"/>
      <c r="D17" s="9"/>
      <c r="F17" s="8"/>
      <c r="L17" s="8" t="s">
        <v>371</v>
      </c>
    </row>
    <row r="18" spans="1:12" x14ac:dyDescent="0.25">
      <c r="A18" s="7"/>
      <c r="B18" s="9"/>
      <c r="C18" s="8"/>
      <c r="D18" s="8"/>
      <c r="L18" s="8"/>
    </row>
    <row r="19" spans="1:12" x14ac:dyDescent="0.25">
      <c r="A19" s="28"/>
      <c r="B19" s="9"/>
      <c r="C19" s="9"/>
      <c r="D19" s="9"/>
      <c r="L19" s="8"/>
    </row>
    <row r="20" spans="1:12" x14ac:dyDescent="0.25">
      <c r="A20" s="28"/>
      <c r="B20" s="9"/>
      <c r="C20" s="9"/>
      <c r="D20" s="9"/>
      <c r="L20" s="8"/>
    </row>
    <row r="21" spans="1:12" x14ac:dyDescent="0.25">
      <c r="A21" s="28"/>
      <c r="B21" s="9"/>
      <c r="C21" s="9"/>
      <c r="D21" s="9"/>
      <c r="L21" s="8"/>
    </row>
    <row r="22" spans="1:12" x14ac:dyDescent="0.25">
      <c r="A22" s="28"/>
      <c r="B22" s="9"/>
      <c r="C22" s="9"/>
      <c r="D22" s="9"/>
      <c r="L22" s="8"/>
    </row>
    <row r="23" spans="1:12" x14ac:dyDescent="0.25">
      <c r="A23" s="28"/>
      <c r="B23" s="9"/>
      <c r="C23" s="9"/>
      <c r="D23" s="9"/>
      <c r="L23" s="8"/>
    </row>
    <row r="24" spans="1:12" x14ac:dyDescent="0.25">
      <c r="A24" s="7"/>
      <c r="B24" s="103"/>
      <c r="C24" s="103"/>
      <c r="D24" s="8"/>
      <c r="L24" s="8"/>
    </row>
    <row r="25" spans="1:12" x14ac:dyDescent="0.25">
      <c r="A25" s="28"/>
      <c r="B25" s="9"/>
      <c r="C25" s="9"/>
      <c r="D25" s="9"/>
      <c r="L25" s="8"/>
    </row>
    <row r="26" spans="1:12" x14ac:dyDescent="0.25">
      <c r="A26" s="28"/>
      <c r="B26" s="9"/>
      <c r="C26" s="9"/>
      <c r="D26" s="9"/>
      <c r="L26" s="8"/>
    </row>
    <row r="27" spans="1:12" x14ac:dyDescent="0.25">
      <c r="A27" s="28"/>
      <c r="B27" s="9"/>
      <c r="C27" s="9"/>
      <c r="D27" s="9"/>
      <c r="L27" s="8"/>
    </row>
    <row r="28" spans="1:12" x14ac:dyDescent="0.25">
      <c r="A28" s="28"/>
      <c r="B28" s="9"/>
      <c r="C28" s="9"/>
      <c r="D28" s="9"/>
      <c r="L28" s="8"/>
    </row>
    <row r="29" spans="1:12" x14ac:dyDescent="0.25">
      <c r="A29" s="28"/>
      <c r="B29" s="9"/>
      <c r="C29" s="9"/>
      <c r="D29" s="9"/>
      <c r="L29" s="8"/>
    </row>
    <row r="30" spans="1:12" x14ac:dyDescent="0.25">
      <c r="A30" s="7"/>
      <c r="B30" s="8"/>
      <c r="C30" s="9"/>
      <c r="D30" s="8"/>
      <c r="L30" s="8"/>
    </row>
    <row r="31" spans="1:12" x14ac:dyDescent="0.25">
      <c r="A31" s="28"/>
      <c r="B31" s="9"/>
      <c r="C31" s="9"/>
      <c r="D31" s="9"/>
      <c r="L31" s="8"/>
    </row>
    <row r="32" spans="1:12" x14ac:dyDescent="0.25">
      <c r="A32" s="28"/>
      <c r="B32" s="9"/>
      <c r="C32" s="9"/>
      <c r="D32" s="9"/>
      <c r="L32" s="8"/>
    </row>
    <row r="33" spans="1:12" x14ac:dyDescent="0.25">
      <c r="A33" s="7"/>
      <c r="B33" s="8"/>
      <c r="C33" s="8"/>
      <c r="D33" s="8"/>
      <c r="L33" s="8"/>
    </row>
    <row r="34" spans="1:12" x14ac:dyDescent="0.25">
      <c r="A34" s="7"/>
      <c r="B34" s="8"/>
      <c r="C34" s="8"/>
      <c r="D34" s="8"/>
      <c r="L34" s="8"/>
    </row>
    <row r="35" spans="1:12" x14ac:dyDescent="0.25">
      <c r="A35" s="7"/>
      <c r="B35" s="9"/>
      <c r="C35" s="9"/>
      <c r="D35" s="8"/>
      <c r="L35" s="8"/>
    </row>
    <row r="36" spans="1:12" x14ac:dyDescent="0.25">
      <c r="A36" s="7"/>
      <c r="B36" s="9"/>
      <c r="C36" s="9"/>
      <c r="D36" s="8"/>
      <c r="L36" s="8"/>
    </row>
    <row r="37" spans="1:12" x14ac:dyDescent="0.25">
      <c r="L37" s="8"/>
    </row>
    <row r="38" spans="1:12" x14ac:dyDescent="0.25">
      <c r="L38" s="8"/>
    </row>
    <row r="39" spans="1:12" x14ac:dyDescent="0.25">
      <c r="L39" s="8"/>
    </row>
    <row r="40" spans="1:12" x14ac:dyDescent="0.25">
      <c r="L40" s="8"/>
    </row>
    <row r="41" spans="1:12" x14ac:dyDescent="0.25">
      <c r="L41" s="8"/>
    </row>
    <row r="42" spans="1:12" x14ac:dyDescent="0.25">
      <c r="L42" s="8"/>
    </row>
    <row r="43" spans="1:12" x14ac:dyDescent="0.25">
      <c r="L43" s="8"/>
    </row>
    <row r="44" spans="1:12" x14ac:dyDescent="0.25">
      <c r="L44" s="8"/>
    </row>
    <row r="45" spans="1:12" x14ac:dyDescent="0.25">
      <c r="L45" s="8"/>
    </row>
    <row r="46" spans="1:12" x14ac:dyDescent="0.25">
      <c r="L46" s="8"/>
    </row>
    <row r="47" spans="1:12" x14ac:dyDescent="0.25">
      <c r="L47" s="8"/>
    </row>
    <row r="48" spans="1:12" x14ac:dyDescent="0.25">
      <c r="L48" s="8"/>
    </row>
    <row r="49" spans="12:12" x14ac:dyDescent="0.25">
      <c r="L49" s="8"/>
    </row>
    <row r="50" spans="12:12" x14ac:dyDescent="0.25">
      <c r="L50" s="8"/>
    </row>
    <row r="51" spans="12:12" x14ac:dyDescent="0.25">
      <c r="L51" s="8"/>
    </row>
    <row r="52" spans="12:12" x14ac:dyDescent="0.25">
      <c r="L52" s="8"/>
    </row>
    <row r="53" spans="12:12" x14ac:dyDescent="0.25">
      <c r="L53" s="8"/>
    </row>
    <row r="54" spans="12:12" x14ac:dyDescent="0.25">
      <c r="L54" s="8"/>
    </row>
    <row r="55" spans="12:12" x14ac:dyDescent="0.25">
      <c r="L55" s="8"/>
    </row>
    <row r="56" spans="12:12" x14ac:dyDescent="0.25">
      <c r="L56" s="8"/>
    </row>
    <row r="57" spans="12:12" x14ac:dyDescent="0.25">
      <c r="L57" s="8"/>
    </row>
    <row r="58" spans="12:12" x14ac:dyDescent="0.25">
      <c r="L58" s="8"/>
    </row>
    <row r="59" spans="12:12" x14ac:dyDescent="0.25">
      <c r="L59" s="8"/>
    </row>
    <row r="60" spans="12:12" x14ac:dyDescent="0.25">
      <c r="L60" s="8"/>
    </row>
    <row r="61" spans="12:12" x14ac:dyDescent="0.25">
      <c r="L61" s="8"/>
    </row>
    <row r="62" spans="12:12" x14ac:dyDescent="0.25">
      <c r="L62" s="8"/>
    </row>
    <row r="63" spans="12:12" x14ac:dyDescent="0.25">
      <c r="L63" s="8"/>
    </row>
    <row r="64" spans="12:12" x14ac:dyDescent="0.25">
      <c r="L64" s="8"/>
    </row>
    <row r="65" spans="12:12" x14ac:dyDescent="0.25">
      <c r="L65" s="8"/>
    </row>
    <row r="66" spans="12:12" x14ac:dyDescent="0.25">
      <c r="L66" s="8"/>
    </row>
    <row r="67" spans="12:12" x14ac:dyDescent="0.25">
      <c r="L67" s="8"/>
    </row>
    <row r="68" spans="12:12" x14ac:dyDescent="0.25">
      <c r="L68" s="8"/>
    </row>
    <row r="69" spans="12:12" x14ac:dyDescent="0.25">
      <c r="L69" s="8"/>
    </row>
    <row r="70" spans="12:12" x14ac:dyDescent="0.25">
      <c r="L70" s="8"/>
    </row>
    <row r="71" spans="12:12" x14ac:dyDescent="0.25">
      <c r="L71" s="8"/>
    </row>
    <row r="72" spans="12:12" x14ac:dyDescent="0.25">
      <c r="L72" s="8"/>
    </row>
    <row r="73" spans="12:12" x14ac:dyDescent="0.25">
      <c r="L73" s="8"/>
    </row>
    <row r="74" spans="12:12" x14ac:dyDescent="0.25">
      <c r="L74" s="8"/>
    </row>
    <row r="75" spans="12:12" x14ac:dyDescent="0.25">
      <c r="L75" s="8"/>
    </row>
    <row r="76" spans="12:12" x14ac:dyDescent="0.25">
      <c r="L76" s="8"/>
    </row>
    <row r="77" spans="12:12" x14ac:dyDescent="0.25">
      <c r="L77" s="8"/>
    </row>
    <row r="78" spans="12:12" x14ac:dyDescent="0.25">
      <c r="L78" s="8"/>
    </row>
    <row r="79" spans="12:12" x14ac:dyDescent="0.25">
      <c r="L79" s="8"/>
    </row>
    <row r="80" spans="12:12" x14ac:dyDescent="0.25">
      <c r="L80" s="8"/>
    </row>
    <row r="81" spans="12:12" x14ac:dyDescent="0.25">
      <c r="L81" s="8"/>
    </row>
    <row r="82" spans="12:12" x14ac:dyDescent="0.25">
      <c r="L82" s="8"/>
    </row>
    <row r="83" spans="12:12" x14ac:dyDescent="0.25">
      <c r="L83" s="8"/>
    </row>
    <row r="84" spans="12:12" x14ac:dyDescent="0.25">
      <c r="L84" s="8"/>
    </row>
    <row r="85" spans="12:12" x14ac:dyDescent="0.25">
      <c r="L85" s="8"/>
    </row>
    <row r="86" spans="12:12" x14ac:dyDescent="0.25">
      <c r="L86" s="8"/>
    </row>
    <row r="87" spans="12:12" x14ac:dyDescent="0.25">
      <c r="L87" s="8"/>
    </row>
    <row r="88" spans="12:12" x14ac:dyDescent="0.25">
      <c r="L88" s="8"/>
    </row>
    <row r="89" spans="12:12" x14ac:dyDescent="0.25">
      <c r="L89" s="8"/>
    </row>
    <row r="90" spans="12:12" x14ac:dyDescent="0.25">
      <c r="L90" s="8"/>
    </row>
    <row r="91" spans="12:12" x14ac:dyDescent="0.25">
      <c r="L91" s="8"/>
    </row>
    <row r="92" spans="12:12" x14ac:dyDescent="0.25">
      <c r="L92" s="8"/>
    </row>
    <row r="93" spans="12:12" x14ac:dyDescent="0.25">
      <c r="L93" s="8"/>
    </row>
    <row r="94" spans="12:12" x14ac:dyDescent="0.25">
      <c r="L94" s="8"/>
    </row>
    <row r="95" spans="12:12" x14ac:dyDescent="0.25">
      <c r="L95" s="8"/>
    </row>
    <row r="96" spans="12:12" x14ac:dyDescent="0.25">
      <c r="L96" s="8"/>
    </row>
    <row r="97" spans="12:12" x14ac:dyDescent="0.25">
      <c r="L97" s="8"/>
    </row>
    <row r="98" spans="12:12" x14ac:dyDescent="0.25">
      <c r="L98" s="8"/>
    </row>
    <row r="99" spans="12:12" x14ac:dyDescent="0.25">
      <c r="L99" s="8"/>
    </row>
    <row r="100" spans="12:12" x14ac:dyDescent="0.25">
      <c r="L100" s="8"/>
    </row>
    <row r="101" spans="12:12" x14ac:dyDescent="0.25">
      <c r="L101" s="8"/>
    </row>
    <row r="102" spans="12:12" x14ac:dyDescent="0.25">
      <c r="L102" s="8"/>
    </row>
    <row r="103" spans="12:12" x14ac:dyDescent="0.25">
      <c r="L103" s="8"/>
    </row>
    <row r="104" spans="12:12" x14ac:dyDescent="0.25">
      <c r="L104" s="8"/>
    </row>
    <row r="105" spans="12:12" x14ac:dyDescent="0.25">
      <c r="L105" s="8"/>
    </row>
    <row r="106" spans="12:12" x14ac:dyDescent="0.25">
      <c r="L106" s="8"/>
    </row>
    <row r="107" spans="12:12" x14ac:dyDescent="0.25">
      <c r="L107" s="8"/>
    </row>
    <row r="108" spans="12:12" x14ac:dyDescent="0.25">
      <c r="L108" s="8"/>
    </row>
    <row r="109" spans="12:12" x14ac:dyDescent="0.25">
      <c r="L109" s="8"/>
    </row>
    <row r="110" spans="12:12" x14ac:dyDescent="0.25">
      <c r="L110" s="8"/>
    </row>
    <row r="111" spans="12:12" x14ac:dyDescent="0.25">
      <c r="L111" s="8"/>
    </row>
    <row r="112" spans="12:12" x14ac:dyDescent="0.25">
      <c r="L112" s="8"/>
    </row>
    <row r="113" spans="12:12" x14ac:dyDescent="0.25">
      <c r="L113" s="8"/>
    </row>
    <row r="114" spans="12:12" x14ac:dyDescent="0.25">
      <c r="L114" s="8"/>
    </row>
    <row r="115" spans="12:12" x14ac:dyDescent="0.25">
      <c r="L115" s="8"/>
    </row>
    <row r="116" spans="12:12" x14ac:dyDescent="0.25">
      <c r="L116" s="8"/>
    </row>
    <row r="117" spans="12:12" x14ac:dyDescent="0.25">
      <c r="L117" s="8"/>
    </row>
    <row r="118" spans="12:12" x14ac:dyDescent="0.25">
      <c r="L118" s="8"/>
    </row>
    <row r="119" spans="12:12" x14ac:dyDescent="0.25">
      <c r="L119" s="8"/>
    </row>
    <row r="120" spans="12:12" x14ac:dyDescent="0.25">
      <c r="L120" s="8"/>
    </row>
    <row r="121" spans="12:12" x14ac:dyDescent="0.25">
      <c r="L121" s="8"/>
    </row>
    <row r="122" spans="12:12" x14ac:dyDescent="0.25">
      <c r="L122" s="8"/>
    </row>
    <row r="123" spans="12:12" x14ac:dyDescent="0.25">
      <c r="L123" s="8"/>
    </row>
    <row r="124" spans="12:12" x14ac:dyDescent="0.25">
      <c r="L124" s="8"/>
    </row>
    <row r="125" spans="12:12" x14ac:dyDescent="0.25">
      <c r="L125" s="8"/>
    </row>
    <row r="126" spans="12:12" x14ac:dyDescent="0.25">
      <c r="L126" s="8"/>
    </row>
    <row r="127" spans="12:12" x14ac:dyDescent="0.25">
      <c r="L127" s="8"/>
    </row>
    <row r="128" spans="12:12" x14ac:dyDescent="0.25">
      <c r="L128" s="8"/>
    </row>
    <row r="129" spans="12:12" x14ac:dyDescent="0.25">
      <c r="L129" s="8"/>
    </row>
    <row r="130" spans="12:12" x14ac:dyDescent="0.25">
      <c r="L130" s="8"/>
    </row>
    <row r="131" spans="12:12" x14ac:dyDescent="0.25">
      <c r="L131" s="8"/>
    </row>
    <row r="132" spans="12:12" x14ac:dyDescent="0.25">
      <c r="L132" s="8"/>
    </row>
    <row r="133" spans="12:12" x14ac:dyDescent="0.25">
      <c r="L133" s="8"/>
    </row>
    <row r="134" spans="12:12" x14ac:dyDescent="0.25">
      <c r="L134" s="8"/>
    </row>
    <row r="135" spans="12:12" x14ac:dyDescent="0.25">
      <c r="L135" s="8"/>
    </row>
    <row r="136" spans="12:12" x14ac:dyDescent="0.25">
      <c r="L136" s="8"/>
    </row>
    <row r="137" spans="12:12" x14ac:dyDescent="0.25">
      <c r="L137" s="8"/>
    </row>
    <row r="138" spans="12:12" x14ac:dyDescent="0.25">
      <c r="L138" s="8"/>
    </row>
    <row r="139" spans="12:12" x14ac:dyDescent="0.25">
      <c r="L139" s="8"/>
    </row>
    <row r="140" spans="12:12" x14ac:dyDescent="0.25">
      <c r="L140" s="8"/>
    </row>
    <row r="141" spans="12:12" x14ac:dyDescent="0.25">
      <c r="L141" s="8"/>
    </row>
    <row r="142" spans="12:12" x14ac:dyDescent="0.25">
      <c r="L142" s="8"/>
    </row>
    <row r="143" spans="12:12" x14ac:dyDescent="0.25">
      <c r="L143" s="8"/>
    </row>
    <row r="144" spans="12:12" x14ac:dyDescent="0.25">
      <c r="L144" s="8"/>
    </row>
    <row r="145" spans="12:12" x14ac:dyDescent="0.25">
      <c r="L145" s="8"/>
    </row>
    <row r="146" spans="12:12" x14ac:dyDescent="0.25">
      <c r="L146" s="8"/>
    </row>
    <row r="147" spans="12:12" x14ac:dyDescent="0.25">
      <c r="L147" s="8"/>
    </row>
    <row r="148" spans="12:12" x14ac:dyDescent="0.25">
      <c r="L148" s="8"/>
    </row>
    <row r="149" spans="12:12" x14ac:dyDescent="0.25">
      <c r="L149" s="8"/>
    </row>
    <row r="150" spans="12:12" x14ac:dyDescent="0.25">
      <c r="L150" s="8"/>
    </row>
    <row r="151" spans="12:12" x14ac:dyDescent="0.25">
      <c r="L151" s="8"/>
    </row>
    <row r="152" spans="12:12" x14ac:dyDescent="0.25">
      <c r="L152" s="8"/>
    </row>
    <row r="153" spans="12:12" x14ac:dyDescent="0.25">
      <c r="L153" s="8"/>
    </row>
    <row r="154" spans="12:12" x14ac:dyDescent="0.25">
      <c r="L154" s="8"/>
    </row>
    <row r="155" spans="12:12" x14ac:dyDescent="0.25">
      <c r="L155" s="8"/>
    </row>
    <row r="156" spans="12:12" x14ac:dyDescent="0.25">
      <c r="L156" s="8"/>
    </row>
    <row r="157" spans="12:12" x14ac:dyDescent="0.25">
      <c r="L157" s="8"/>
    </row>
    <row r="158" spans="12:12" x14ac:dyDescent="0.25">
      <c r="L158" s="8"/>
    </row>
    <row r="159" spans="12:12" x14ac:dyDescent="0.25">
      <c r="L159" s="8"/>
    </row>
    <row r="160" spans="12:12" x14ac:dyDescent="0.25">
      <c r="L160" s="8"/>
    </row>
    <row r="161" spans="12:12" x14ac:dyDescent="0.25">
      <c r="L161" s="8"/>
    </row>
    <row r="162" spans="12:12" x14ac:dyDescent="0.25">
      <c r="L162" s="8"/>
    </row>
    <row r="163" spans="12:12" x14ac:dyDescent="0.25">
      <c r="L163" s="8"/>
    </row>
    <row r="164" spans="12:12" x14ac:dyDescent="0.25">
      <c r="L164" s="8"/>
    </row>
    <row r="165" spans="12:12" x14ac:dyDescent="0.25">
      <c r="L165" s="8"/>
    </row>
    <row r="166" spans="12:12" x14ac:dyDescent="0.25">
      <c r="L166" s="8"/>
    </row>
    <row r="167" spans="12:12" x14ac:dyDescent="0.25">
      <c r="L167" s="8"/>
    </row>
    <row r="168" spans="12:12" x14ac:dyDescent="0.25">
      <c r="L168" s="8"/>
    </row>
    <row r="169" spans="12:12" x14ac:dyDescent="0.25">
      <c r="L169" s="8"/>
    </row>
    <row r="170" spans="12:12" x14ac:dyDescent="0.25">
      <c r="L170" s="8"/>
    </row>
    <row r="171" spans="12:12" x14ac:dyDescent="0.25">
      <c r="L171" s="8"/>
    </row>
    <row r="172" spans="12:12" x14ac:dyDescent="0.25">
      <c r="L172" s="8"/>
    </row>
    <row r="173" spans="12:12" x14ac:dyDescent="0.25">
      <c r="L173" s="8"/>
    </row>
    <row r="174" spans="12:12" x14ac:dyDescent="0.25">
      <c r="L174" s="8"/>
    </row>
    <row r="175" spans="12:12" x14ac:dyDescent="0.25">
      <c r="L175" s="8"/>
    </row>
    <row r="176" spans="12:12" x14ac:dyDescent="0.25">
      <c r="L176" s="8"/>
    </row>
    <row r="177" spans="12:12" x14ac:dyDescent="0.25">
      <c r="L177" s="8"/>
    </row>
    <row r="178" spans="12:12" x14ac:dyDescent="0.25">
      <c r="L178" s="8"/>
    </row>
    <row r="179" spans="12:12" x14ac:dyDescent="0.25">
      <c r="L179" s="8"/>
    </row>
    <row r="180" spans="12:12" x14ac:dyDescent="0.25">
      <c r="L180" s="8"/>
    </row>
    <row r="181" spans="12:12" x14ac:dyDescent="0.25">
      <c r="L181" s="8"/>
    </row>
    <row r="182" spans="12:12" x14ac:dyDescent="0.25">
      <c r="L182" s="8"/>
    </row>
    <row r="183" spans="12:12" x14ac:dyDescent="0.25">
      <c r="L183" s="8"/>
    </row>
    <row r="184" spans="12:12" x14ac:dyDescent="0.25">
      <c r="L184" s="8"/>
    </row>
    <row r="185" spans="12:12" x14ac:dyDescent="0.25">
      <c r="L185" s="8"/>
    </row>
    <row r="186" spans="12:12" x14ac:dyDescent="0.25">
      <c r="L186" s="8"/>
    </row>
    <row r="187" spans="12:12" x14ac:dyDescent="0.25">
      <c r="L187" s="8"/>
    </row>
    <row r="188" spans="12:12" x14ac:dyDescent="0.25">
      <c r="L188" s="8"/>
    </row>
    <row r="189" spans="12:12" x14ac:dyDescent="0.25">
      <c r="L189" s="8"/>
    </row>
    <row r="190" spans="12:12" x14ac:dyDescent="0.25">
      <c r="L190" s="8"/>
    </row>
    <row r="191" spans="12:12" x14ac:dyDescent="0.25">
      <c r="L191" s="8"/>
    </row>
    <row r="192" spans="12:12" x14ac:dyDescent="0.25">
      <c r="L192" s="8"/>
    </row>
    <row r="193" spans="12:12" x14ac:dyDescent="0.25">
      <c r="L193" s="8"/>
    </row>
    <row r="194" spans="12:12" x14ac:dyDescent="0.25">
      <c r="L194" s="8"/>
    </row>
    <row r="195" spans="12:12" x14ac:dyDescent="0.25">
      <c r="L195" s="8"/>
    </row>
    <row r="196" spans="12:12" x14ac:dyDescent="0.25">
      <c r="L196" s="8"/>
    </row>
    <row r="197" spans="12:12" x14ac:dyDescent="0.25">
      <c r="L197" s="8"/>
    </row>
    <row r="198" spans="12:12" x14ac:dyDescent="0.25">
      <c r="L198" s="8"/>
    </row>
    <row r="199" spans="12:12" x14ac:dyDescent="0.25">
      <c r="L199" s="8"/>
    </row>
    <row r="200" spans="12:12" x14ac:dyDescent="0.25">
      <c r="L200" s="8"/>
    </row>
  </sheetData>
  <autoFilter ref="F1:F14" xr:uid="{759D6701-8748-49D9-8934-BD91FACF2688}">
    <sortState xmlns:xlrd2="http://schemas.microsoft.com/office/spreadsheetml/2017/richdata2" ref="F2:F14">
      <sortCondition ref="F1:F9"/>
    </sortState>
  </autoFilter>
  <sortState xmlns:xlrd2="http://schemas.microsoft.com/office/spreadsheetml/2017/richdata2" ref="L2:L28">
    <sortCondition ref="L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9</vt:i4>
      </vt:variant>
    </vt:vector>
  </HeadingPairs>
  <TitlesOfParts>
    <vt:vector size="9" baseType="lpstr">
      <vt:lpstr>Timecard</vt:lpstr>
      <vt:lpstr>Meetings</vt:lpstr>
      <vt:lpstr>Tasks &gt; All</vt:lpstr>
      <vt:lpstr>Tasks &gt; Daily Recurring</vt:lpstr>
      <vt:lpstr>Goals</vt:lpstr>
      <vt:lpstr>Time Off &gt; Summary</vt:lpstr>
      <vt:lpstr>Time Off &gt; Data</vt:lpstr>
      <vt:lpstr>Holidays</vt:lpstr>
      <vt:lpstr>Workbook Reference Fields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2021-03-24T02:23:39Z</dcterms:created>
  <dcterms:modified xsi:type="dcterms:W3CDTF">2021-03-31T02:16:44Z</dcterms:modified>
  <cp:category/>
  <cp:contentStatus/>
</cp:coreProperties>
</file>